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BS Releases\INTSS (International Sourcing Survey)\TABLES\"/>
    </mc:Choice>
  </mc:AlternateContent>
  <xr:revisionPtr revIDLastSave="0" documentId="13_ncr:1_{E31ED509-6065-499B-9030-778007C324E2}" xr6:coauthVersionLast="46" xr6:coauthVersionMax="46" xr10:uidLastSave="{00000000-0000-0000-0000-000000000000}"/>
  <bookViews>
    <workbookView xWindow="1170" yWindow="1170" windowWidth="21600" windowHeight="11385" firstSheet="4" activeTab="4" xr2:uid="{00000000-000D-0000-FFFF-FFFF00000000}"/>
  </bookViews>
  <sheets>
    <sheet name="Bus Demog" sheetId="1" state="hidden" r:id="rId1"/>
    <sheet name="Bus Surveys" sheetId="3" state="hidden" r:id="rId2"/>
    <sheet name="Financial Sector" sheetId="4" state="hidden" r:id="rId3"/>
    <sheet name="Table 2.1" sheetId="2" state="hidden" r:id="rId4"/>
    <sheet name="P-INTSS2018-2020TBL3.2" sheetId="17" r:id="rId5"/>
    <sheet name="Figure 2.4 old" sheetId="8" state="hidden" r:id="rId6"/>
    <sheet name="Figure 2.7 old" sheetId="11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11" l="1"/>
  <c r="P35" i="11"/>
  <c r="Q35" i="11"/>
  <c r="R35" i="11"/>
  <c r="S35" i="11"/>
  <c r="M6" i="11" s="1"/>
  <c r="N35" i="11"/>
  <c r="O5" i="8" l="1"/>
  <c r="O6" i="8"/>
  <c r="O7" i="8"/>
  <c r="O8" i="8"/>
  <c r="O9" i="8"/>
  <c r="O4" i="8"/>
  <c r="G18" i="2"/>
  <c r="F24" i="2" l="1"/>
  <c r="F23" i="2"/>
  <c r="H9" i="2" l="1"/>
  <c r="H10" i="2"/>
  <c r="H8" i="2"/>
  <c r="H24" i="2"/>
  <c r="H11" i="2" l="1"/>
  <c r="G15" i="2"/>
  <c r="G16" i="2"/>
  <c r="G19" i="2"/>
  <c r="G21" i="2" s="1"/>
  <c r="G14" i="2"/>
  <c r="H23" i="2"/>
  <c r="G27" i="2"/>
  <c r="C23" i="2"/>
  <c r="D24" i="2"/>
  <c r="E24" i="2"/>
  <c r="C24" i="2"/>
  <c r="D23" i="2"/>
  <c r="E23" i="2"/>
  <c r="D18" i="2"/>
  <c r="E18" i="2"/>
  <c r="F18" i="2"/>
  <c r="D19" i="2"/>
  <c r="E19" i="2"/>
  <c r="F19" i="2"/>
  <c r="C19" i="2"/>
  <c r="C18" i="2"/>
  <c r="C15" i="2"/>
  <c r="D15" i="2"/>
  <c r="E15" i="2"/>
  <c r="F15" i="2"/>
  <c r="C16" i="2"/>
  <c r="D16" i="2"/>
  <c r="E16" i="2"/>
  <c r="F16" i="2"/>
  <c r="D14" i="2"/>
  <c r="E14" i="2"/>
  <c r="F14" i="2"/>
  <c r="C14" i="2"/>
  <c r="G11" i="2"/>
  <c r="F11" i="2"/>
  <c r="E11" i="2"/>
  <c r="D11" i="2"/>
  <c r="C11" i="2"/>
  <c r="C13" i="1"/>
  <c r="D13" i="1"/>
  <c r="E13" i="1"/>
  <c r="F13" i="1"/>
  <c r="G13" i="1"/>
  <c r="C14" i="1"/>
  <c r="D14" i="1"/>
  <c r="E14" i="1"/>
  <c r="F14" i="1"/>
  <c r="G14" i="1"/>
  <c r="G12" i="1"/>
  <c r="F12" i="1"/>
  <c r="E12" i="1"/>
  <c r="D12" i="1"/>
  <c r="C12" i="1"/>
  <c r="H12" i="1" l="1"/>
  <c r="G26" i="2"/>
  <c r="H13" i="1"/>
  <c r="H14" i="1"/>
  <c r="H14" i="2"/>
  <c r="F26" i="2"/>
  <c r="H16" i="2"/>
  <c r="H15" i="2"/>
  <c r="D27" i="2"/>
  <c r="F27" i="2"/>
  <c r="D26" i="2"/>
  <c r="H18" i="2"/>
  <c r="F21" i="2"/>
  <c r="H19" i="2"/>
  <c r="E27" i="2"/>
  <c r="E26" i="2"/>
  <c r="C21" i="2"/>
  <c r="E21" i="2"/>
  <c r="D21" i="2"/>
  <c r="C27" i="2"/>
  <c r="H26" i="2"/>
  <c r="C26" i="2"/>
  <c r="H21" i="2" l="1"/>
  <c r="H27" i="2"/>
</calcChain>
</file>

<file path=xl/sharedStrings.xml><?xml version="1.0" encoding="utf-8"?>
<sst xmlns="http://schemas.openxmlformats.org/spreadsheetml/2006/main" count="130" uniqueCount="76">
  <si>
    <t>Total Business Economy</t>
  </si>
  <si>
    <t>Construction</t>
  </si>
  <si>
    <t>Business Demography</t>
  </si>
  <si>
    <t>Active enterprises (number)</t>
  </si>
  <si>
    <t>Persons engaged (number)</t>
  </si>
  <si>
    <t>Employees (number)</t>
  </si>
  <si>
    <t>Average persons engaged per enterprise</t>
  </si>
  <si>
    <t>Business Operations</t>
  </si>
  <si>
    <t>Turnover (€millions)</t>
  </si>
  <si>
    <t>Production value (€millions)</t>
  </si>
  <si>
    <t>Gross value added (€millions)</t>
  </si>
  <si>
    <t>of which</t>
  </si>
  <si>
    <t xml:space="preserve">   Gross operating suplus (€millions)</t>
  </si>
  <si>
    <t xml:space="preserve">   Personnel costs (€millions)</t>
  </si>
  <si>
    <t>Personnel costs as % of GVA</t>
  </si>
  <si>
    <t>n/a</t>
  </si>
  <si>
    <t>GVA as % of Turnover</t>
  </si>
  <si>
    <t>GOS as % of Turnover</t>
  </si>
  <si>
    <t>Industry</t>
  </si>
  <si>
    <t>Distribution</t>
  </si>
  <si>
    <t>Services</t>
  </si>
  <si>
    <t>Financial &amp; Insurance</t>
  </si>
  <si>
    <t xml:space="preserve"> </t>
  </si>
  <si>
    <t>Active Enterprises (Number)</t>
  </si>
  <si>
    <t>Persons Engaged (Number)</t>
  </si>
  <si>
    <t>Business economy excluding activities of holding companies (B to N,-642)</t>
  </si>
  <si>
    <t>Industry (B to E)</t>
  </si>
  <si>
    <t>Construction (F)</t>
  </si>
  <si>
    <t>Business economy services excluding activities of holding companies (G to N,-642)</t>
  </si>
  <si>
    <t>Wholesale and retail trade, repair of motor vehicles and motorcycles (G)</t>
  </si>
  <si>
    <t>Financial and insurance activities excluding activities of holding companies (K-642)</t>
  </si>
  <si>
    <t>FROM STATBANK</t>
  </si>
  <si>
    <t>FOR TABLE 2.1</t>
  </si>
  <si>
    <t>Employees (Number)</t>
  </si>
  <si>
    <t>Financial</t>
  </si>
  <si>
    <t>Turnover (millions)</t>
  </si>
  <si>
    <t>Production value (millions)</t>
  </si>
  <si>
    <t>Gross value added (millions)</t>
  </si>
  <si>
    <t>Gross operating suplus (millions)</t>
  </si>
  <si>
    <t>Personnel costs (millions)</t>
  </si>
  <si>
    <t>Turnover per person engaged (units)</t>
  </si>
  <si>
    <t>GVA per person engaged (units)</t>
  </si>
  <si>
    <t>gva_to</t>
  </si>
  <si>
    <t>gos_to</t>
  </si>
  <si>
    <t>Total</t>
  </si>
  <si>
    <t>FROM SAS</t>
  </si>
  <si>
    <t>Insurance</t>
  </si>
  <si>
    <t>Banks</t>
  </si>
  <si>
    <t>Turnover</t>
  </si>
  <si>
    <t>Production Value</t>
  </si>
  <si>
    <t>GVA</t>
  </si>
  <si>
    <t>Personnel costs</t>
  </si>
  <si>
    <t>GOS</t>
  </si>
  <si>
    <t>Turnover per person engaged (€uros)</t>
  </si>
  <si>
    <t>GVA per person engaged (€uros)</t>
  </si>
  <si>
    <t>Table 2.1 Main Indicators for all business sectors, 2011</t>
  </si>
  <si>
    <t>Total Business                                        Economy</t>
  </si>
  <si>
    <t>Not important</t>
  </si>
  <si>
    <t>Very important</t>
  </si>
  <si>
    <t>Legal or administrative barriers</t>
  </si>
  <si>
    <t>Taxation issues</t>
  </si>
  <si>
    <t>Tariffs and trade barriers</t>
  </si>
  <si>
    <t>Access to finance or other financial constraints</t>
  </si>
  <si>
    <t>Linguistic or cultural barriers</t>
  </si>
  <si>
    <t>Proximity to existing clients in Ireland needed</t>
  </si>
  <si>
    <t>Difficulties in identifying potential/suitable providers abroad</t>
  </si>
  <si>
    <t>Uncertainty of the quality of the products/services to be supplied abroad</t>
  </si>
  <si>
    <t>Lack of qualified labour abroad</t>
  </si>
  <si>
    <t>Concerns of the employees (including the trade unions)</t>
  </si>
  <si>
    <t>Overall concerns of the sourcing operation exceeding expected benefits</t>
  </si>
  <si>
    <t>COVID-19 related concerns and issues</t>
  </si>
  <si>
    <t>Percentage of sourcing enterprises</t>
  </si>
  <si>
    <t>Not applicable / do not know</t>
  </si>
  <si>
    <t>Moderately important</t>
  </si>
  <si>
    <t>%</t>
  </si>
  <si>
    <t>Table 3.2 Barriers to international sourcing for enterprises,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</si>
</sst>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0" xfId="0" applyNumberFormat="1"/>
    <xf numFmtId="0" fontId="1" fillId="0" borderId="0" xfId="0" applyFont="1"/>
    <xf numFmtId="165" fontId="0" fillId="0" borderId="0" xfId="0" applyNumberFormat="1"/>
    <xf numFmtId="0" fontId="0" fillId="0" borderId="0" xfId="0" applyFont="1"/>
    <xf numFmtId="3" fontId="0" fillId="0" borderId="0" xfId="0" applyNumberFormat="1" applyFont="1"/>
    <xf numFmtId="165" fontId="0" fillId="0" borderId="0" xfId="0" applyNumberFormat="1" applyFont="1"/>
    <xf numFmtId="166" fontId="0" fillId="0" borderId="0" xfId="0" applyNumberFormat="1"/>
    <xf numFmtId="0" fontId="2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64" fontId="0" fillId="0" borderId="0" xfId="0" applyNumberFormat="1" applyFont="1"/>
    <xf numFmtId="165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5" fillId="0" borderId="0" xfId="0" applyFont="1"/>
    <xf numFmtId="166" fontId="1" fillId="0" borderId="0" xfId="0" applyNumberFormat="1" applyFont="1"/>
    <xf numFmtId="166" fontId="6" fillId="2" borderId="0" xfId="0" applyNumberFormat="1" applyFont="1" applyFill="1"/>
    <xf numFmtId="0" fontId="7" fillId="0" borderId="0" xfId="0" applyFont="1"/>
    <xf numFmtId="0" fontId="8" fillId="0" borderId="0" xfId="0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0" xfId="0" applyFont="1"/>
    <xf numFmtId="0" fontId="3" fillId="0" borderId="1" xfId="0" applyFont="1" applyBorder="1"/>
    <xf numFmtId="0" fontId="9" fillId="0" borderId="1" xfId="0" applyFont="1" applyBorder="1" applyAlignment="1">
      <alignment horizontal="right" wrapText="1"/>
    </xf>
    <xf numFmtId="166" fontId="3" fillId="0" borderId="0" xfId="0" applyNumberFormat="1" applyFont="1"/>
    <xf numFmtId="166" fontId="3" fillId="0" borderId="1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 wrapText="1"/>
    </xf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87FF"/>
      <color rgb="FFFFBC85"/>
      <color rgb="FFFF5389"/>
      <color rgb="FFBFFFED"/>
      <color rgb="FFEAFF65"/>
      <color rgb="FF00FFBB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786B-4860-9112-8712BE6FCEC7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786B-4860-9112-8712BE6FCEC7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786B-4860-9112-8712BE6FCEC7}"/>
              </c:ext>
            </c:extLst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786B-4860-9112-8712BE6FCEC7}"/>
              </c:ext>
            </c:extLst>
          </c:dPt>
          <c:dPt>
            <c:idx val="4"/>
            <c:bubble3D val="0"/>
            <c:spPr>
              <a:solidFill>
                <a:srgbClr val="FF5389"/>
              </a:solidFill>
            </c:spPr>
            <c:extLst>
              <c:ext xmlns:c16="http://schemas.microsoft.com/office/drawing/2014/chart" uri="{C3380CC4-5D6E-409C-BE32-E72D297353CC}">
                <c16:uniqueId val="{00000009-786B-4860-9112-8712BE6FCE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2.4 old'!$M$4:$M$8</c:f>
              <c:strCache>
                <c:ptCount val="5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  <c:pt idx="4">
                  <c:v>Financial &amp; Insurance</c:v>
                </c:pt>
              </c:strCache>
            </c:strRef>
          </c:cat>
          <c:val>
            <c:numRef>
              <c:f>'Figure 2.4 old'!$O$4:$O$8</c:f>
              <c:numCache>
                <c:formatCode>0.0%</c:formatCode>
                <c:ptCount val="5"/>
                <c:pt idx="0">
                  <c:v>0.29809068008738332</c:v>
                </c:pt>
                <c:pt idx="1">
                  <c:v>2.4728519819181324E-2</c:v>
                </c:pt>
                <c:pt idx="2">
                  <c:v>0.27331172640425133</c:v>
                </c:pt>
                <c:pt idx="3">
                  <c:v>0.26954776750519599</c:v>
                </c:pt>
                <c:pt idx="4">
                  <c:v>0.13432130618398805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6B-4860-9112-8712BE6FC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lang="en-IE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>
                <a:solidFill>
                  <a:srgbClr val="6300D5"/>
                </a:solidFill>
              </a:defRPr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2.7</a:t>
            </a:r>
            <a:r>
              <a:rPr lang="en-US" sz="1000" baseline="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</a:t>
            </a: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Personnel costs as</a:t>
            </a:r>
            <a:r>
              <a:rPr lang="en-US" sz="1000" baseline="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a percentage </a:t>
            </a:r>
          </a:p>
          <a:p>
            <a:pPr>
              <a:defRPr lang="en-IE">
                <a:solidFill>
                  <a:srgbClr val="6300D5"/>
                </a:solidFill>
              </a:defRPr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of GVA by sector, 2011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437239671282338"/>
          <c:y val="0.14629410215903157"/>
          <c:w val="0.58848559045367554"/>
          <c:h val="0.73412783043707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2.7 old'!$M$5</c:f>
              <c:strCache>
                <c:ptCount val="1"/>
                <c:pt idx="0">
                  <c:v>Personnel costs as % of GVA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FFBB"/>
              </a:solidFill>
            </c:spPr>
            <c:extLst>
              <c:ext xmlns:c16="http://schemas.microsoft.com/office/drawing/2014/chart" uri="{C3380CC4-5D6E-409C-BE32-E72D297353CC}">
                <c16:uniqueId val="{00000001-61C2-4739-8A01-B9D3F37B70BB}"/>
              </c:ext>
            </c:extLst>
          </c:dPt>
          <c:dPt>
            <c:idx val="1"/>
            <c:invertIfNegative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3-61C2-4739-8A01-B9D3F37B70BB}"/>
              </c:ext>
            </c:extLst>
          </c:dPt>
          <c:dPt>
            <c:idx val="2"/>
            <c:invertIfNegative val="0"/>
            <c:bubble3D val="0"/>
            <c:spPr>
              <a:solidFill>
                <a:srgbClr val="FF5389"/>
              </a:solidFill>
            </c:spPr>
            <c:extLst>
              <c:ext xmlns:c16="http://schemas.microsoft.com/office/drawing/2014/chart" uri="{C3380CC4-5D6E-409C-BE32-E72D297353CC}">
                <c16:uniqueId val="{00000005-61C2-4739-8A01-B9D3F37B70BB}"/>
              </c:ext>
            </c:extLst>
          </c:dPt>
          <c:dPt>
            <c:idx val="3"/>
            <c:invertIfNegative val="0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61C2-4739-8A01-B9D3F37B70BB}"/>
              </c:ext>
            </c:extLst>
          </c:dPt>
          <c:dPt>
            <c:idx val="4"/>
            <c:invertIfNegative val="0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9-61C2-4739-8A01-B9D3F37B70BB}"/>
              </c:ext>
            </c:extLst>
          </c:dPt>
          <c:dPt>
            <c:idx val="5"/>
            <c:invertIfNegative val="0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B-61C2-4739-8A01-B9D3F37B70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2.7 old'!$L$6:$L$11</c:f>
              <c:strCache>
                <c:ptCount val="6"/>
                <c:pt idx="0">
                  <c:v>Total Business                                        Economy</c:v>
                </c:pt>
                <c:pt idx="1">
                  <c:v>Industry</c:v>
                </c:pt>
                <c:pt idx="2">
                  <c:v>Financial &amp; Insurance</c:v>
                </c:pt>
                <c:pt idx="3">
                  <c:v>Services</c:v>
                </c:pt>
                <c:pt idx="4">
                  <c:v>Construction</c:v>
                </c:pt>
                <c:pt idx="5">
                  <c:v>Distribution</c:v>
                </c:pt>
              </c:strCache>
            </c:strRef>
          </c:cat>
          <c:val>
            <c:numRef>
              <c:f>'Figure 2.7 old'!$M$6:$M$11</c:f>
              <c:numCache>
                <c:formatCode>0.0</c:formatCode>
                <c:ptCount val="6"/>
                <c:pt idx="0">
                  <c:v>42.088318295639731</c:v>
                </c:pt>
                <c:pt idx="1">
                  <c:v>25.618962578131345</c:v>
                </c:pt>
                <c:pt idx="2">
                  <c:v>33.003708281829418</c:v>
                </c:pt>
                <c:pt idx="3">
                  <c:v>53.636981645139358</c:v>
                </c:pt>
                <c:pt idx="4">
                  <c:v>58.548914659530183</c:v>
                </c:pt>
                <c:pt idx="5">
                  <c:v>59.602823777792437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C2-4739-8A01-B9D3F37B7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62176"/>
        <c:axId val="154968064"/>
      </c:barChart>
      <c:catAx>
        <c:axId val="1549621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en-IE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968064"/>
        <c:crosses val="autoZero"/>
        <c:auto val="1"/>
        <c:lblAlgn val="ctr"/>
        <c:lblOffset val="100"/>
        <c:noMultiLvlLbl val="0"/>
      </c:catAx>
      <c:valAx>
        <c:axId val="154968064"/>
        <c:scaling>
          <c:orientation val="minMax"/>
          <c:max val="6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en-IE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962176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3067200</xdr:colOff>
      <xdr:row>16</xdr:row>
      <xdr:rowOff>1200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0.12869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7200" cy="39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2.4  Total</a:t>
          </a:r>
          <a:r>
            <a:rPr lang="en-US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turnover in the business</a:t>
          </a:r>
        </a:p>
        <a:p xmlns:a="http://schemas.openxmlformats.org/drawingml/2006/main">
          <a:r>
            <a:rPr lang="en-US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economy by sector, 2011</a:t>
          </a:r>
          <a:endParaRPr lang="en-US" sz="1000" b="1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238500</xdr:colOff>
      <xdr:row>15</xdr:row>
      <xdr:rowOff>180900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14"/>
  <sheetViews>
    <sheetView workbookViewId="0">
      <selection activeCell="I19" sqref="I19"/>
    </sheetView>
  </sheetViews>
  <sheetFormatPr defaultRowHeight="15" x14ac:dyDescent="0.25"/>
  <cols>
    <col min="2" max="2" width="26.7109375" bestFit="1" customWidth="1"/>
    <col min="3" max="8" width="23.140625" customWidth="1"/>
    <col min="9" max="9" width="26.7109375" bestFit="1" customWidth="1"/>
    <col min="10" max="10" width="8.28515625" bestFit="1" customWidth="1"/>
    <col min="11" max="11" width="12.28515625" bestFit="1" customWidth="1"/>
    <col min="12" max="12" width="11.5703125" bestFit="1" customWidth="1"/>
    <col min="13" max="13" width="8.28515625" bestFit="1" customWidth="1"/>
    <col min="14" max="14" width="20" bestFit="1" customWidth="1"/>
    <col min="15" max="15" width="22.42578125" bestFit="1" customWidth="1"/>
  </cols>
  <sheetData>
    <row r="3" spans="2:8" x14ac:dyDescent="0.25">
      <c r="B3" s="2" t="s">
        <v>31</v>
      </c>
      <c r="D3" t="s">
        <v>22</v>
      </c>
      <c r="E3" t="s">
        <v>22</v>
      </c>
      <c r="F3" t="s">
        <v>22</v>
      </c>
      <c r="G3" t="s">
        <v>22</v>
      </c>
      <c r="H3" t="s">
        <v>22</v>
      </c>
    </row>
    <row r="4" spans="2:8" x14ac:dyDescent="0.25">
      <c r="B4" t="s">
        <v>22</v>
      </c>
      <c r="C4">
        <v>2011</v>
      </c>
      <c r="D4" t="s">
        <v>22</v>
      </c>
      <c r="E4" t="s">
        <v>22</v>
      </c>
      <c r="F4" t="s">
        <v>22</v>
      </c>
      <c r="G4" t="s">
        <v>22</v>
      </c>
      <c r="H4" t="s">
        <v>22</v>
      </c>
    </row>
    <row r="5" spans="2:8" x14ac:dyDescent="0.25">
      <c r="B5" t="s">
        <v>22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25</v>
      </c>
    </row>
    <row r="6" spans="2:8" x14ac:dyDescent="0.25">
      <c r="B6" t="s">
        <v>23</v>
      </c>
      <c r="C6" s="1">
        <v>13822</v>
      </c>
      <c r="D6" s="1">
        <v>36747</v>
      </c>
      <c r="E6" s="1">
        <v>138486</v>
      </c>
      <c r="F6" s="1">
        <v>42966</v>
      </c>
      <c r="G6" s="1">
        <v>5454</v>
      </c>
      <c r="H6" s="1">
        <v>189055</v>
      </c>
    </row>
    <row r="7" spans="2:8" x14ac:dyDescent="0.25">
      <c r="B7" t="s">
        <v>24</v>
      </c>
      <c r="C7" s="1">
        <v>202512</v>
      </c>
      <c r="D7" s="1">
        <v>85306</v>
      </c>
      <c r="E7" s="1">
        <v>935229</v>
      </c>
      <c r="F7" s="1">
        <v>326303</v>
      </c>
      <c r="G7" s="1">
        <v>94328</v>
      </c>
      <c r="H7" s="1">
        <v>1223047</v>
      </c>
    </row>
    <row r="8" spans="2:8" x14ac:dyDescent="0.25">
      <c r="B8" t="s">
        <v>33</v>
      </c>
      <c r="C8" s="1">
        <v>197510</v>
      </c>
      <c r="D8" s="1">
        <v>62560</v>
      </c>
      <c r="E8" s="1">
        <v>858609</v>
      </c>
      <c r="F8" s="1">
        <v>304815</v>
      </c>
      <c r="G8" s="1">
        <v>93380</v>
      </c>
      <c r="H8" s="1">
        <v>1118679</v>
      </c>
    </row>
    <row r="10" spans="2:8" x14ac:dyDescent="0.25">
      <c r="B10" s="2" t="s">
        <v>32</v>
      </c>
    </row>
    <row r="11" spans="2:8" x14ac:dyDescent="0.25">
      <c r="C11" t="s">
        <v>18</v>
      </c>
      <c r="D11" t="s">
        <v>1</v>
      </c>
      <c r="E11" t="s">
        <v>19</v>
      </c>
      <c r="F11" t="s">
        <v>20</v>
      </c>
      <c r="G11" t="s">
        <v>34</v>
      </c>
    </row>
    <row r="12" spans="2:8" x14ac:dyDescent="0.25">
      <c r="B12" t="s">
        <v>23</v>
      </c>
      <c r="C12" s="1">
        <f>C6</f>
        <v>13822</v>
      </c>
      <c r="D12" s="1">
        <f>D6</f>
        <v>36747</v>
      </c>
      <c r="E12" s="1">
        <f>F6</f>
        <v>42966</v>
      </c>
      <c r="F12" s="1">
        <f>E6-F6-G6</f>
        <v>90066</v>
      </c>
      <c r="G12" s="1">
        <f>G6</f>
        <v>5454</v>
      </c>
      <c r="H12" s="1">
        <f>SUM(C12:G12)</f>
        <v>189055</v>
      </c>
    </row>
    <row r="13" spans="2:8" x14ac:dyDescent="0.25">
      <c r="B13" t="s">
        <v>24</v>
      </c>
      <c r="C13" s="1">
        <f t="shared" ref="C13:D13" si="0">C7</f>
        <v>202512</v>
      </c>
      <c r="D13" s="1">
        <f t="shared" si="0"/>
        <v>85306</v>
      </c>
      <c r="E13" s="1">
        <f t="shared" ref="E13:E14" si="1">F7</f>
        <v>326303</v>
      </c>
      <c r="F13" s="1">
        <f t="shared" ref="F13:F14" si="2">E7-F7-G7</f>
        <v>514598</v>
      </c>
      <c r="G13" s="1">
        <f t="shared" ref="G13:G14" si="3">G7</f>
        <v>94328</v>
      </c>
      <c r="H13" s="1">
        <f t="shared" ref="H13:H14" si="4">SUM(C13:G13)</f>
        <v>1223047</v>
      </c>
    </row>
    <row r="14" spans="2:8" x14ac:dyDescent="0.25">
      <c r="B14" t="s">
        <v>33</v>
      </c>
      <c r="C14" s="1">
        <f t="shared" ref="C14:D14" si="5">C8</f>
        <v>197510</v>
      </c>
      <c r="D14" s="1">
        <f t="shared" si="5"/>
        <v>62560</v>
      </c>
      <c r="E14" s="1">
        <f t="shared" si="1"/>
        <v>304815</v>
      </c>
      <c r="F14" s="1">
        <f t="shared" si="2"/>
        <v>460414</v>
      </c>
      <c r="G14" s="1">
        <f t="shared" si="3"/>
        <v>93380</v>
      </c>
      <c r="H14" s="1">
        <f t="shared" si="4"/>
        <v>1118679</v>
      </c>
    </row>
  </sheetData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3"/>
  <sheetViews>
    <sheetView workbookViewId="0">
      <selection activeCell="I19" sqref="I19"/>
    </sheetView>
  </sheetViews>
  <sheetFormatPr defaultRowHeight="15" x14ac:dyDescent="0.25"/>
  <cols>
    <col min="1" max="1" width="37.42578125" bestFit="1" customWidth="1"/>
    <col min="2" max="2" width="18.28515625" bestFit="1" customWidth="1"/>
    <col min="3" max="3" width="25.5703125" bestFit="1" customWidth="1"/>
    <col min="4" max="4" width="26.7109375" bestFit="1" customWidth="1"/>
    <col min="5" max="5" width="30.7109375" bestFit="1" customWidth="1"/>
    <col min="6" max="6" width="27.28515625" bestFit="1" customWidth="1"/>
    <col min="7" max="7" width="22.7109375" bestFit="1" customWidth="1"/>
    <col min="8" max="8" width="17.28515625" bestFit="1" customWidth="1"/>
    <col min="9" max="9" width="26.28515625" bestFit="1" customWidth="1"/>
    <col min="10" max="10" width="34.140625" bestFit="1" customWidth="1"/>
    <col min="11" max="11" width="28.7109375" bestFit="1" customWidth="1"/>
    <col min="12" max="12" width="29.85546875" bestFit="1" customWidth="1"/>
    <col min="13" max="13" width="24.42578125" bestFit="1" customWidth="1"/>
    <col min="14" max="15" width="6.85546875" bestFit="1" customWidth="1"/>
    <col min="16" max="16" width="11.42578125" bestFit="1" customWidth="1"/>
  </cols>
  <sheetData>
    <row r="2" spans="1:6" x14ac:dyDescent="0.25">
      <c r="A2" s="2" t="s">
        <v>45</v>
      </c>
    </row>
    <row r="3" spans="1:6" s="2" customFormat="1" x14ac:dyDescent="0.25">
      <c r="B3" s="2" t="s">
        <v>18</v>
      </c>
      <c r="C3" s="2" t="s">
        <v>1</v>
      </c>
      <c r="D3" s="2" t="s">
        <v>19</v>
      </c>
      <c r="E3" s="2" t="s">
        <v>20</v>
      </c>
      <c r="F3" s="2" t="s">
        <v>44</v>
      </c>
    </row>
    <row r="4" spans="1:6" s="4" customFormat="1" x14ac:dyDescent="0.25">
      <c r="A4" s="4" t="s">
        <v>35</v>
      </c>
      <c r="B4" s="5">
        <v>112300</v>
      </c>
      <c r="C4" s="5">
        <v>9316</v>
      </c>
      <c r="D4" s="5">
        <v>102965</v>
      </c>
      <c r="E4" s="5">
        <v>101547</v>
      </c>
      <c r="F4" s="5">
        <v>326128</v>
      </c>
    </row>
    <row r="5" spans="1:6" s="4" customFormat="1" x14ac:dyDescent="0.25">
      <c r="A5" s="4" t="s">
        <v>36</v>
      </c>
      <c r="B5" s="5">
        <v>105950</v>
      </c>
      <c r="C5" s="5">
        <v>8501</v>
      </c>
      <c r="D5" s="5">
        <v>29852</v>
      </c>
      <c r="E5" s="5">
        <v>81959</v>
      </c>
      <c r="F5" s="5">
        <v>226262</v>
      </c>
    </row>
    <row r="6" spans="1:6" s="4" customFormat="1" x14ac:dyDescent="0.25">
      <c r="A6" s="4" t="s">
        <v>37</v>
      </c>
      <c r="B6" s="5">
        <v>36957</v>
      </c>
      <c r="C6" s="5">
        <v>3363</v>
      </c>
      <c r="D6" s="5">
        <v>15157</v>
      </c>
      <c r="E6" s="5">
        <v>33833</v>
      </c>
      <c r="F6" s="5">
        <v>89310</v>
      </c>
    </row>
    <row r="7" spans="1:6" s="4" customFormat="1" x14ac:dyDescent="0.25">
      <c r="A7" s="4" t="s">
        <v>38</v>
      </c>
      <c r="B7" s="5">
        <v>27489</v>
      </c>
      <c r="C7" s="5">
        <v>1394</v>
      </c>
      <c r="D7" s="5">
        <v>6123</v>
      </c>
      <c r="E7" s="5">
        <v>15686</v>
      </c>
      <c r="F7" s="5">
        <v>50691</v>
      </c>
    </row>
    <row r="8" spans="1:6" s="4" customFormat="1" x14ac:dyDescent="0.25">
      <c r="A8" s="4" t="s">
        <v>39</v>
      </c>
      <c r="B8" s="5">
        <v>9468</v>
      </c>
      <c r="C8" s="5">
        <v>1969</v>
      </c>
      <c r="D8" s="5">
        <v>9034</v>
      </c>
      <c r="E8" s="5">
        <v>18147</v>
      </c>
      <c r="F8" s="5">
        <v>38619</v>
      </c>
    </row>
    <row r="9" spans="1:6" s="4" customFormat="1" x14ac:dyDescent="0.25">
      <c r="A9" s="4" t="s">
        <v>14</v>
      </c>
      <c r="B9" s="6">
        <v>0.25600000000000001</v>
      </c>
      <c r="C9" s="6">
        <v>0.58599999999999997</v>
      </c>
      <c r="D9" s="6">
        <v>0.59599999999999997</v>
      </c>
      <c r="E9" s="6">
        <v>0.53600000000000003</v>
      </c>
      <c r="F9" s="6">
        <v>0.432</v>
      </c>
    </row>
    <row r="10" spans="1:6" s="4" customFormat="1" x14ac:dyDescent="0.25">
      <c r="A10" s="4" t="s">
        <v>40</v>
      </c>
      <c r="B10" s="5">
        <v>594182</v>
      </c>
      <c r="C10" s="5">
        <v>103385</v>
      </c>
      <c r="D10" s="5">
        <v>316159</v>
      </c>
      <c r="E10" s="5">
        <v>178898</v>
      </c>
      <c r="F10" s="5">
        <v>278169</v>
      </c>
    </row>
    <row r="11" spans="1:6" s="4" customFormat="1" x14ac:dyDescent="0.25">
      <c r="A11" s="4" t="s">
        <v>41</v>
      </c>
      <c r="B11" s="5">
        <v>195542</v>
      </c>
      <c r="C11" s="5">
        <v>37322</v>
      </c>
      <c r="D11" s="5">
        <v>46541</v>
      </c>
      <c r="E11" s="5">
        <v>59604</v>
      </c>
      <c r="F11" s="5">
        <v>76177</v>
      </c>
    </row>
    <row r="12" spans="1:6" s="4" customFormat="1" x14ac:dyDescent="0.25">
      <c r="A12" s="4" t="s">
        <v>42</v>
      </c>
      <c r="B12" s="6">
        <v>0.32900000000000001</v>
      </c>
      <c r="C12" s="6">
        <v>0.36099999999999999</v>
      </c>
      <c r="D12" s="6">
        <v>0.14699999999999999</v>
      </c>
      <c r="E12" s="6">
        <v>0.33300000000000002</v>
      </c>
      <c r="F12" s="6">
        <v>0.27400000000000002</v>
      </c>
    </row>
    <row r="13" spans="1:6" s="4" customFormat="1" x14ac:dyDescent="0.25">
      <c r="A13" s="4" t="s">
        <v>43</v>
      </c>
      <c r="B13" s="6">
        <v>0.245</v>
      </c>
      <c r="C13" s="6">
        <v>0.15</v>
      </c>
      <c r="D13" s="6">
        <v>5.8999999999999997E-2</v>
      </c>
      <c r="E13" s="6">
        <v>0.154</v>
      </c>
      <c r="F13" s="6">
        <v>0.155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E21"/>
  <sheetViews>
    <sheetView workbookViewId="0">
      <selection activeCell="I19" sqref="I19"/>
    </sheetView>
  </sheetViews>
  <sheetFormatPr defaultRowHeight="15" x14ac:dyDescent="0.25"/>
  <cols>
    <col min="2" max="2" width="52.42578125" bestFit="1" customWidth="1"/>
    <col min="3" max="3" width="18.28515625" customWidth="1"/>
    <col min="4" max="4" width="14.42578125" customWidth="1"/>
    <col min="9" max="9" width="50.28515625" customWidth="1"/>
  </cols>
  <sheetData>
    <row r="2" spans="2:5" x14ac:dyDescent="0.25">
      <c r="C2" t="s">
        <v>47</v>
      </c>
      <c r="D2" t="s">
        <v>46</v>
      </c>
      <c r="E2" t="s">
        <v>44</v>
      </c>
    </row>
    <row r="4" spans="2:5" x14ac:dyDescent="0.25">
      <c r="B4" t="s">
        <v>48</v>
      </c>
      <c r="C4" s="1">
        <v>11733</v>
      </c>
      <c r="D4" s="1">
        <v>38870</v>
      </c>
      <c r="E4" s="1">
        <v>50603</v>
      </c>
    </row>
    <row r="5" spans="2:5" x14ac:dyDescent="0.25">
      <c r="B5" t="s">
        <v>49</v>
      </c>
      <c r="C5" s="1">
        <v>11733</v>
      </c>
      <c r="D5" s="1">
        <v>10936</v>
      </c>
      <c r="E5" s="1">
        <v>22669</v>
      </c>
    </row>
    <row r="6" spans="2:5" x14ac:dyDescent="0.25">
      <c r="B6" t="s">
        <v>50</v>
      </c>
      <c r="C6" s="1">
        <v>8793</v>
      </c>
      <c r="D6" s="1">
        <v>2533</v>
      </c>
      <c r="E6" s="1">
        <v>11326</v>
      </c>
    </row>
    <row r="7" spans="2:5" x14ac:dyDescent="0.25">
      <c r="B7" t="s">
        <v>52</v>
      </c>
      <c r="C7" s="1">
        <v>5804</v>
      </c>
      <c r="D7" s="1">
        <v>1785</v>
      </c>
      <c r="E7" s="1">
        <v>7589</v>
      </c>
    </row>
    <row r="8" spans="2:5" x14ac:dyDescent="0.25">
      <c r="B8" t="s">
        <v>51</v>
      </c>
      <c r="C8" s="1">
        <v>2989</v>
      </c>
      <c r="D8" s="1">
        <v>749</v>
      </c>
      <c r="E8" s="1">
        <v>3738</v>
      </c>
    </row>
    <row r="12" spans="2:5" x14ac:dyDescent="0.25">
      <c r="C12" s="1"/>
      <c r="D12" s="1"/>
      <c r="E12" s="1"/>
    </row>
    <row r="13" spans="2:5" x14ac:dyDescent="0.25">
      <c r="C13" s="1"/>
      <c r="D13" s="1"/>
      <c r="E13" s="1"/>
    </row>
    <row r="14" spans="2:5" x14ac:dyDescent="0.25">
      <c r="C14" s="1"/>
      <c r="D14" s="1"/>
      <c r="E14" s="1"/>
    </row>
    <row r="15" spans="2:5" x14ac:dyDescent="0.25">
      <c r="C15" s="1"/>
      <c r="D15" s="1"/>
      <c r="E15" s="1"/>
    </row>
    <row r="16" spans="2:5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</sheetData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L43"/>
  <sheetViews>
    <sheetView zoomScale="85" zoomScaleNormal="85" workbookViewId="0">
      <selection activeCell="I19" sqref="I19"/>
    </sheetView>
  </sheetViews>
  <sheetFormatPr defaultRowHeight="15" x14ac:dyDescent="0.25"/>
  <cols>
    <col min="1" max="1" width="9.140625" style="4"/>
    <col min="2" max="2" width="38.85546875" style="4" customWidth="1"/>
    <col min="3" max="8" width="21.85546875" style="4" customWidth="1"/>
    <col min="9" max="16384" width="9.140625" style="4"/>
  </cols>
  <sheetData>
    <row r="3" spans="2:9" x14ac:dyDescent="0.25">
      <c r="B3" s="2" t="s">
        <v>55</v>
      </c>
    </row>
    <row r="5" spans="2:9" x14ac:dyDescent="0.25">
      <c r="B5" s="2"/>
      <c r="C5" s="2" t="s">
        <v>18</v>
      </c>
      <c r="D5" s="2" t="s">
        <v>1</v>
      </c>
      <c r="E5" s="2" t="s">
        <v>19</v>
      </c>
      <c r="F5" s="2" t="s">
        <v>20</v>
      </c>
      <c r="G5" s="2" t="s">
        <v>21</v>
      </c>
      <c r="H5" s="2" t="s">
        <v>0</v>
      </c>
    </row>
    <row r="7" spans="2:9" x14ac:dyDescent="0.25">
      <c r="B7" s="2" t="s">
        <v>2</v>
      </c>
    </row>
    <row r="8" spans="2:9" x14ac:dyDescent="0.25">
      <c r="B8" s="4" t="s">
        <v>3</v>
      </c>
      <c r="C8" s="9">
        <v>13822</v>
      </c>
      <c r="D8" s="9">
        <v>36747</v>
      </c>
      <c r="E8" s="9">
        <v>42966</v>
      </c>
      <c r="F8" s="9">
        <v>90066</v>
      </c>
      <c r="G8" s="9">
        <v>5454</v>
      </c>
      <c r="H8" s="9">
        <f>SUM(C8:G8)</f>
        <v>189055</v>
      </c>
      <c r="I8" s="5"/>
    </row>
    <row r="9" spans="2:9" x14ac:dyDescent="0.25">
      <c r="B9" s="4" t="s">
        <v>4</v>
      </c>
      <c r="C9" s="9">
        <v>202512</v>
      </c>
      <c r="D9" s="9">
        <v>85306</v>
      </c>
      <c r="E9" s="9">
        <v>326303</v>
      </c>
      <c r="F9" s="9">
        <v>514598</v>
      </c>
      <c r="G9" s="9">
        <v>94328</v>
      </c>
      <c r="H9" s="9">
        <f t="shared" ref="H9:H10" si="0">SUM(C9:G9)</f>
        <v>1223047</v>
      </c>
      <c r="I9" s="5"/>
    </row>
    <row r="10" spans="2:9" x14ac:dyDescent="0.25">
      <c r="B10" s="4" t="s">
        <v>5</v>
      </c>
      <c r="C10" s="9">
        <v>197510</v>
      </c>
      <c r="D10" s="9">
        <v>62560</v>
      </c>
      <c r="E10" s="9">
        <v>304815</v>
      </c>
      <c r="F10" s="9">
        <v>460414</v>
      </c>
      <c r="G10" s="9">
        <v>93380</v>
      </c>
      <c r="H10" s="9">
        <f t="shared" si="0"/>
        <v>1118679</v>
      </c>
      <c r="I10" s="5"/>
    </row>
    <row r="11" spans="2:9" x14ac:dyDescent="0.25">
      <c r="B11" s="4" t="s">
        <v>6</v>
      </c>
      <c r="C11" s="10">
        <f t="shared" ref="C11:H11" si="1">C9/C8</f>
        <v>14.65142526407177</v>
      </c>
      <c r="D11" s="10">
        <f t="shared" si="1"/>
        <v>2.3214412060848506</v>
      </c>
      <c r="E11" s="10">
        <f t="shared" si="1"/>
        <v>7.594446771866127</v>
      </c>
      <c r="F11" s="10">
        <f t="shared" si="1"/>
        <v>5.7135656074434307</v>
      </c>
      <c r="G11" s="10">
        <f t="shared" si="1"/>
        <v>17.295196186285295</v>
      </c>
      <c r="H11" s="10">
        <f t="shared" si="1"/>
        <v>6.4692655576419558</v>
      </c>
    </row>
    <row r="12" spans="2:9" x14ac:dyDescent="0.25">
      <c r="C12" s="9"/>
      <c r="D12" s="9"/>
      <c r="E12" s="9"/>
      <c r="F12" s="9"/>
      <c r="G12" s="9"/>
      <c r="H12" s="9"/>
    </row>
    <row r="13" spans="2:9" x14ac:dyDescent="0.25">
      <c r="B13" s="2" t="s">
        <v>7</v>
      </c>
      <c r="C13" s="9"/>
      <c r="D13" s="9"/>
      <c r="E13" s="9"/>
      <c r="F13" s="9"/>
      <c r="G13" s="9"/>
      <c r="H13" s="9"/>
    </row>
    <row r="14" spans="2:9" x14ac:dyDescent="0.25">
      <c r="B14" s="4" t="s">
        <v>8</v>
      </c>
      <c r="C14" s="9">
        <f>'Bus Surveys'!B4</f>
        <v>112300</v>
      </c>
      <c r="D14" s="9">
        <f>'Bus Surveys'!C4</f>
        <v>9316</v>
      </c>
      <c r="E14" s="9">
        <f>'Bus Surveys'!D4</f>
        <v>102965</v>
      </c>
      <c r="F14" s="9">
        <f>'Bus Surveys'!E4</f>
        <v>101547</v>
      </c>
      <c r="G14" s="9">
        <f>'Financial Sector'!E4</f>
        <v>50603</v>
      </c>
      <c r="H14" s="9">
        <f>SUM(C14:G14)</f>
        <v>376731</v>
      </c>
    </row>
    <row r="15" spans="2:9" x14ac:dyDescent="0.25">
      <c r="B15" s="4" t="s">
        <v>9</v>
      </c>
      <c r="C15" s="9">
        <f>'Bus Surveys'!B5</f>
        <v>105950</v>
      </c>
      <c r="D15" s="9">
        <f>'Bus Surveys'!C5</f>
        <v>8501</v>
      </c>
      <c r="E15" s="9">
        <f>'Bus Surveys'!D5</f>
        <v>29852</v>
      </c>
      <c r="F15" s="9">
        <f>'Bus Surveys'!E5</f>
        <v>81959</v>
      </c>
      <c r="G15" s="9">
        <f>'Financial Sector'!E5</f>
        <v>22669</v>
      </c>
      <c r="H15" s="9">
        <f>SUM(C15:G15)</f>
        <v>248931</v>
      </c>
    </row>
    <row r="16" spans="2:9" x14ac:dyDescent="0.25">
      <c r="B16" s="4" t="s">
        <v>10</v>
      </c>
      <c r="C16" s="9">
        <f>'Bus Surveys'!B6</f>
        <v>36957</v>
      </c>
      <c r="D16" s="9">
        <f>'Bus Surveys'!C6</f>
        <v>3363</v>
      </c>
      <c r="E16" s="9">
        <f>'Bus Surveys'!D6</f>
        <v>15157</v>
      </c>
      <c r="F16" s="9">
        <f>'Bus Surveys'!E6</f>
        <v>33833</v>
      </c>
      <c r="G16" s="9">
        <f>'Financial Sector'!E6</f>
        <v>11326</v>
      </c>
      <c r="H16" s="9">
        <f>SUM(C16:G16)</f>
        <v>100636</v>
      </c>
    </row>
    <row r="17" spans="2:12" x14ac:dyDescent="0.25">
      <c r="B17" s="4" t="s">
        <v>11</v>
      </c>
      <c r="C17" s="9"/>
      <c r="D17" s="9"/>
      <c r="E17" s="9"/>
      <c r="F17" s="9"/>
      <c r="G17" s="9"/>
      <c r="H17" s="9"/>
    </row>
    <row r="18" spans="2:12" x14ac:dyDescent="0.25">
      <c r="B18" s="4" t="s">
        <v>12</v>
      </c>
      <c r="C18" s="9">
        <f>'Bus Surveys'!B7</f>
        <v>27489</v>
      </c>
      <c r="D18" s="9">
        <f>'Bus Surveys'!C7</f>
        <v>1394</v>
      </c>
      <c r="E18" s="9">
        <f>'Bus Surveys'!D7</f>
        <v>6123</v>
      </c>
      <c r="F18" s="9">
        <f>'Bus Surveys'!E7</f>
        <v>15686</v>
      </c>
      <c r="G18" s="9">
        <f>'Financial Sector'!E7</f>
        <v>7589</v>
      </c>
      <c r="H18" s="9">
        <f>SUM(C18:G18)</f>
        <v>58281</v>
      </c>
    </row>
    <row r="19" spans="2:12" x14ac:dyDescent="0.25">
      <c r="B19" s="4" t="s">
        <v>13</v>
      </c>
      <c r="C19" s="9">
        <f>'Bus Surveys'!B8</f>
        <v>9468</v>
      </c>
      <c r="D19" s="9">
        <f>'Bus Surveys'!C8</f>
        <v>1969</v>
      </c>
      <c r="E19" s="9">
        <f>'Bus Surveys'!D8</f>
        <v>9034</v>
      </c>
      <c r="F19" s="9">
        <f>'Bus Surveys'!E8</f>
        <v>18147</v>
      </c>
      <c r="G19" s="9">
        <f>'Financial Sector'!E8</f>
        <v>3738</v>
      </c>
      <c r="H19" s="9">
        <f>SUM(C19:G19)</f>
        <v>42356</v>
      </c>
    </row>
    <row r="20" spans="2:12" x14ac:dyDescent="0.25">
      <c r="C20" s="11"/>
      <c r="D20" s="11"/>
      <c r="E20" s="11"/>
      <c r="F20" s="11"/>
      <c r="G20" s="11"/>
      <c r="H20" s="11"/>
      <c r="L20" s="12"/>
    </row>
    <row r="21" spans="2:12" x14ac:dyDescent="0.25">
      <c r="B21" s="4" t="s">
        <v>14</v>
      </c>
      <c r="C21" s="13">
        <f t="shared" ref="C21:G21" si="2">C19/C16</f>
        <v>0.25618962578131343</v>
      </c>
      <c r="D21" s="13">
        <f t="shared" si="2"/>
        <v>0.58548914659530182</v>
      </c>
      <c r="E21" s="13">
        <f t="shared" si="2"/>
        <v>0.59602823777792435</v>
      </c>
      <c r="F21" s="13">
        <f t="shared" si="2"/>
        <v>0.53636981645139359</v>
      </c>
      <c r="G21" s="13">
        <f t="shared" si="2"/>
        <v>0.33003708281829419</v>
      </c>
      <c r="H21" s="13">
        <f>H19/H16</f>
        <v>0.42088318295639732</v>
      </c>
    </row>
    <row r="22" spans="2:12" x14ac:dyDescent="0.25">
      <c r="C22" s="11"/>
      <c r="D22" s="11"/>
      <c r="E22" s="11"/>
      <c r="F22" s="11"/>
      <c r="G22" s="11"/>
      <c r="H22" s="11"/>
    </row>
    <row r="23" spans="2:12" x14ac:dyDescent="0.25">
      <c r="B23" s="4" t="s">
        <v>53</v>
      </c>
      <c r="C23" s="9">
        <f>'Bus Surveys'!B10</f>
        <v>594182</v>
      </c>
      <c r="D23" s="9">
        <f>'Bus Surveys'!C10</f>
        <v>103385</v>
      </c>
      <c r="E23" s="9">
        <f>'Bus Surveys'!D10</f>
        <v>316159</v>
      </c>
      <c r="F23" s="9">
        <f>'Bus Surveys'!E10</f>
        <v>178898</v>
      </c>
      <c r="G23" s="14" t="s">
        <v>15</v>
      </c>
      <c r="H23" s="9">
        <f>'Bus Surveys'!F10</f>
        <v>278169</v>
      </c>
    </row>
    <row r="24" spans="2:12" x14ac:dyDescent="0.25">
      <c r="B24" s="4" t="s">
        <v>54</v>
      </c>
      <c r="C24" s="9">
        <f>'Bus Surveys'!B11</f>
        <v>195542</v>
      </c>
      <c r="D24" s="9">
        <f>'Bus Surveys'!C11</f>
        <v>37322</v>
      </c>
      <c r="E24" s="9">
        <f>'Bus Surveys'!D11</f>
        <v>46541</v>
      </c>
      <c r="F24" s="9">
        <f>'Bus Surveys'!E11</f>
        <v>59604</v>
      </c>
      <c r="G24" s="14" t="s">
        <v>15</v>
      </c>
      <c r="H24" s="9">
        <f>'Bus Surveys'!F11</f>
        <v>76177</v>
      </c>
    </row>
    <row r="25" spans="2:12" x14ac:dyDescent="0.25">
      <c r="C25" s="11"/>
      <c r="D25" s="11"/>
      <c r="E25" s="11"/>
      <c r="F25" s="11"/>
      <c r="G25" s="11"/>
      <c r="H25" s="11"/>
    </row>
    <row r="26" spans="2:12" x14ac:dyDescent="0.25">
      <c r="B26" s="4" t="s">
        <v>16</v>
      </c>
      <c r="C26" s="13">
        <f t="shared" ref="C26:H26" si="3">C16/C14</f>
        <v>0.32909171861086378</v>
      </c>
      <c r="D26" s="13">
        <f t="shared" si="3"/>
        <v>0.36099184199227136</v>
      </c>
      <c r="E26" s="13">
        <f t="shared" si="3"/>
        <v>0.1472053610450153</v>
      </c>
      <c r="F26" s="13">
        <f>F16/F14</f>
        <v>0.33317577082533212</v>
      </c>
      <c r="G26" s="13">
        <f t="shared" si="3"/>
        <v>0.22382072209157561</v>
      </c>
      <c r="H26" s="13">
        <f t="shared" si="3"/>
        <v>0.267129596449456</v>
      </c>
    </row>
    <row r="27" spans="2:12" x14ac:dyDescent="0.25">
      <c r="B27" s="4" t="s">
        <v>17</v>
      </c>
      <c r="C27" s="13">
        <f>C18/C14</f>
        <v>0.24478183437221729</v>
      </c>
      <c r="D27" s="13">
        <f t="shared" ref="D27:G27" si="4">D18/D14</f>
        <v>0.14963503649635038</v>
      </c>
      <c r="E27" s="13">
        <f t="shared" si="4"/>
        <v>5.9466809109891709E-2</v>
      </c>
      <c r="F27" s="13">
        <f t="shared" si="4"/>
        <v>0.15447034378169713</v>
      </c>
      <c r="G27" s="13">
        <f t="shared" si="4"/>
        <v>0.14997134557239689</v>
      </c>
      <c r="H27" s="13">
        <f>H18/H14</f>
        <v>0.15470189604784315</v>
      </c>
    </row>
    <row r="33" spans="3:12" x14ac:dyDescent="0.25">
      <c r="C33" s="2"/>
      <c r="G33" s="5"/>
      <c r="H33" s="5"/>
      <c r="I33" s="5"/>
      <c r="J33" s="5"/>
      <c r="K33" s="5"/>
      <c r="L33" s="5"/>
    </row>
    <row r="34" spans="3:12" x14ac:dyDescent="0.25">
      <c r="C34" s="2"/>
    </row>
    <row r="35" spans="3:12" x14ac:dyDescent="0.25">
      <c r="C35" s="2"/>
      <c r="D35" s="2"/>
      <c r="E35" s="2"/>
      <c r="F35" s="2"/>
    </row>
    <row r="36" spans="3:12" x14ac:dyDescent="0.25">
      <c r="C36" s="2"/>
    </row>
    <row r="37" spans="3:12" x14ac:dyDescent="0.25">
      <c r="C37" s="2"/>
      <c r="D37" s="5"/>
      <c r="E37" s="5"/>
      <c r="F37" s="5"/>
    </row>
    <row r="38" spans="3:12" x14ac:dyDescent="0.25">
      <c r="C38" s="2"/>
      <c r="D38" s="5"/>
      <c r="E38" s="5"/>
      <c r="F38" s="5"/>
    </row>
    <row r="39" spans="3:12" x14ac:dyDescent="0.25">
      <c r="C39" s="2"/>
      <c r="D39" s="5"/>
      <c r="E39" s="5"/>
      <c r="F39" s="5"/>
    </row>
    <row r="40" spans="3:12" x14ac:dyDescent="0.25">
      <c r="C40" s="8"/>
      <c r="F40" s="5"/>
    </row>
    <row r="41" spans="3:12" x14ac:dyDescent="0.25">
      <c r="C41" s="2"/>
      <c r="D41" s="5"/>
      <c r="E41" s="5"/>
      <c r="F41" s="5"/>
    </row>
    <row r="42" spans="3:12" x14ac:dyDescent="0.25">
      <c r="C42" s="2"/>
      <c r="D42" s="5"/>
      <c r="E42" s="5"/>
      <c r="F42" s="5"/>
    </row>
    <row r="43" spans="3:12" x14ac:dyDescent="0.25">
      <c r="C43" s="2"/>
      <c r="F43" s="5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"/>
  <sheetViews>
    <sheetView tabSelected="1" zoomScaleNormal="100" workbookViewId="0">
      <selection sqref="A1:H1"/>
    </sheetView>
  </sheetViews>
  <sheetFormatPr defaultRowHeight="15" customHeight="1" x14ac:dyDescent="0.25"/>
  <cols>
    <col min="1" max="1" width="62.5703125" style="21" customWidth="1"/>
    <col min="2" max="2" width="9" style="21" customWidth="1"/>
    <col min="3" max="3" width="0.85546875" style="21" customWidth="1"/>
    <col min="4" max="4" width="10.42578125" style="21" customWidth="1"/>
    <col min="5" max="5" width="0.85546875" style="21" customWidth="1"/>
    <col min="6" max="6" width="9.5703125" style="21" customWidth="1"/>
    <col min="7" max="7" width="0.85546875" style="21" customWidth="1"/>
    <col min="8" max="8" width="11.85546875" style="21" customWidth="1"/>
    <col min="9" max="122" width="9.140625" style="21"/>
    <col min="123" max="123" width="29.7109375" style="21" customWidth="1"/>
    <col min="124" max="124" width="6.5703125" style="21" customWidth="1"/>
    <col min="125" max="129" width="14.7109375" style="21" customWidth="1"/>
    <col min="130" max="130" width="5.7109375" style="21" customWidth="1"/>
    <col min="131" max="131" width="14.7109375" style="21" customWidth="1"/>
    <col min="132" max="378" width="9.140625" style="21"/>
    <col min="379" max="379" width="29.7109375" style="21" customWidth="1"/>
    <col min="380" max="380" width="6.5703125" style="21" customWidth="1"/>
    <col min="381" max="385" width="14.7109375" style="21" customWidth="1"/>
    <col min="386" max="386" width="5.7109375" style="21" customWidth="1"/>
    <col min="387" max="387" width="14.7109375" style="21" customWidth="1"/>
    <col min="388" max="634" width="9.140625" style="21"/>
    <col min="635" max="635" width="29.7109375" style="21" customWidth="1"/>
    <col min="636" max="636" width="6.5703125" style="21" customWidth="1"/>
    <col min="637" max="641" width="14.7109375" style="21" customWidth="1"/>
    <col min="642" max="642" width="5.7109375" style="21" customWidth="1"/>
    <col min="643" max="643" width="14.7109375" style="21" customWidth="1"/>
    <col min="644" max="890" width="9.140625" style="21"/>
    <col min="891" max="891" width="29.7109375" style="21" customWidth="1"/>
    <col min="892" max="892" width="6.5703125" style="21" customWidth="1"/>
    <col min="893" max="897" width="14.7109375" style="21" customWidth="1"/>
    <col min="898" max="898" width="5.7109375" style="21" customWidth="1"/>
    <col min="899" max="899" width="14.7109375" style="21" customWidth="1"/>
    <col min="900" max="1146" width="9.140625" style="21"/>
    <col min="1147" max="1147" width="29.7109375" style="21" customWidth="1"/>
    <col min="1148" max="1148" width="6.5703125" style="21" customWidth="1"/>
    <col min="1149" max="1153" width="14.7109375" style="21" customWidth="1"/>
    <col min="1154" max="1154" width="5.7109375" style="21" customWidth="1"/>
    <col min="1155" max="1155" width="14.7109375" style="21" customWidth="1"/>
    <col min="1156" max="1402" width="9.140625" style="21"/>
    <col min="1403" max="1403" width="29.7109375" style="21" customWidth="1"/>
    <col min="1404" max="1404" width="6.5703125" style="21" customWidth="1"/>
    <col min="1405" max="1409" width="14.7109375" style="21" customWidth="1"/>
    <col min="1410" max="1410" width="5.7109375" style="21" customWidth="1"/>
    <col min="1411" max="1411" width="14.7109375" style="21" customWidth="1"/>
    <col min="1412" max="1658" width="9.140625" style="21"/>
    <col min="1659" max="1659" width="29.7109375" style="21" customWidth="1"/>
    <col min="1660" max="1660" width="6.5703125" style="21" customWidth="1"/>
    <col min="1661" max="1665" width="14.7109375" style="21" customWidth="1"/>
    <col min="1666" max="1666" width="5.7109375" style="21" customWidth="1"/>
    <col min="1667" max="1667" width="14.7109375" style="21" customWidth="1"/>
    <col min="1668" max="1914" width="9.140625" style="21"/>
    <col min="1915" max="1915" width="29.7109375" style="21" customWidth="1"/>
    <col min="1916" max="1916" width="6.5703125" style="21" customWidth="1"/>
    <col min="1917" max="1921" width="14.7109375" style="21" customWidth="1"/>
    <col min="1922" max="1922" width="5.7109375" style="21" customWidth="1"/>
    <col min="1923" max="1923" width="14.7109375" style="21" customWidth="1"/>
    <col min="1924" max="2170" width="9.140625" style="21"/>
    <col min="2171" max="2171" width="29.7109375" style="21" customWidth="1"/>
    <col min="2172" max="2172" width="6.5703125" style="21" customWidth="1"/>
    <col min="2173" max="2177" width="14.7109375" style="21" customWidth="1"/>
    <col min="2178" max="2178" width="5.7109375" style="21" customWidth="1"/>
    <col min="2179" max="2179" width="14.7109375" style="21" customWidth="1"/>
    <col min="2180" max="2426" width="9.140625" style="21"/>
    <col min="2427" max="2427" width="29.7109375" style="21" customWidth="1"/>
    <col min="2428" max="2428" width="6.5703125" style="21" customWidth="1"/>
    <col min="2429" max="2433" width="14.7109375" style="21" customWidth="1"/>
    <col min="2434" max="2434" width="5.7109375" style="21" customWidth="1"/>
    <col min="2435" max="2435" width="14.7109375" style="21" customWidth="1"/>
    <col min="2436" max="2682" width="9.140625" style="21"/>
    <col min="2683" max="2683" width="29.7109375" style="21" customWidth="1"/>
    <col min="2684" max="2684" width="6.5703125" style="21" customWidth="1"/>
    <col min="2685" max="2689" width="14.7109375" style="21" customWidth="1"/>
    <col min="2690" max="2690" width="5.7109375" style="21" customWidth="1"/>
    <col min="2691" max="2691" width="14.7109375" style="21" customWidth="1"/>
    <col min="2692" max="2938" width="9.140625" style="21"/>
    <col min="2939" max="2939" width="29.7109375" style="21" customWidth="1"/>
    <col min="2940" max="2940" width="6.5703125" style="21" customWidth="1"/>
    <col min="2941" max="2945" width="14.7109375" style="21" customWidth="1"/>
    <col min="2946" max="2946" width="5.7109375" style="21" customWidth="1"/>
    <col min="2947" max="2947" width="14.7109375" style="21" customWidth="1"/>
    <col min="2948" max="3194" width="9.140625" style="21"/>
    <col min="3195" max="3195" width="29.7109375" style="21" customWidth="1"/>
    <col min="3196" max="3196" width="6.5703125" style="21" customWidth="1"/>
    <col min="3197" max="3201" width="14.7109375" style="21" customWidth="1"/>
    <col min="3202" max="3202" width="5.7109375" style="21" customWidth="1"/>
    <col min="3203" max="3203" width="14.7109375" style="21" customWidth="1"/>
    <col min="3204" max="3450" width="9.140625" style="21"/>
    <col min="3451" max="3451" width="29.7109375" style="21" customWidth="1"/>
    <col min="3452" max="3452" width="6.5703125" style="21" customWidth="1"/>
    <col min="3453" max="3457" width="14.7109375" style="21" customWidth="1"/>
    <col min="3458" max="3458" width="5.7109375" style="21" customWidth="1"/>
    <col min="3459" max="3459" width="14.7109375" style="21" customWidth="1"/>
    <col min="3460" max="3706" width="9.140625" style="21"/>
    <col min="3707" max="3707" width="29.7109375" style="21" customWidth="1"/>
    <col min="3708" max="3708" width="6.5703125" style="21" customWidth="1"/>
    <col min="3709" max="3713" width="14.7109375" style="21" customWidth="1"/>
    <col min="3714" max="3714" width="5.7109375" style="21" customWidth="1"/>
    <col min="3715" max="3715" width="14.7109375" style="21" customWidth="1"/>
    <col min="3716" max="3962" width="9.140625" style="21"/>
    <col min="3963" max="3963" width="29.7109375" style="21" customWidth="1"/>
    <col min="3964" max="3964" width="6.5703125" style="21" customWidth="1"/>
    <col min="3965" max="3969" width="14.7109375" style="21" customWidth="1"/>
    <col min="3970" max="3970" width="5.7109375" style="21" customWidth="1"/>
    <col min="3971" max="3971" width="14.7109375" style="21" customWidth="1"/>
    <col min="3972" max="4218" width="9.140625" style="21"/>
    <col min="4219" max="4219" width="29.7109375" style="21" customWidth="1"/>
    <col min="4220" max="4220" width="6.5703125" style="21" customWidth="1"/>
    <col min="4221" max="4225" width="14.7109375" style="21" customWidth="1"/>
    <col min="4226" max="4226" width="5.7109375" style="21" customWidth="1"/>
    <col min="4227" max="4227" width="14.7109375" style="21" customWidth="1"/>
    <col min="4228" max="4474" width="9.140625" style="21"/>
    <col min="4475" max="4475" width="29.7109375" style="21" customWidth="1"/>
    <col min="4476" max="4476" width="6.5703125" style="21" customWidth="1"/>
    <col min="4477" max="4481" width="14.7109375" style="21" customWidth="1"/>
    <col min="4482" max="4482" width="5.7109375" style="21" customWidth="1"/>
    <col min="4483" max="4483" width="14.7109375" style="21" customWidth="1"/>
    <col min="4484" max="4730" width="9.140625" style="21"/>
    <col min="4731" max="4731" width="29.7109375" style="21" customWidth="1"/>
    <col min="4732" max="4732" width="6.5703125" style="21" customWidth="1"/>
    <col min="4733" max="4737" width="14.7109375" style="21" customWidth="1"/>
    <col min="4738" max="4738" width="5.7109375" style="21" customWidth="1"/>
    <col min="4739" max="4739" width="14.7109375" style="21" customWidth="1"/>
    <col min="4740" max="4986" width="9.140625" style="21"/>
    <col min="4987" max="4987" width="29.7109375" style="21" customWidth="1"/>
    <col min="4988" max="4988" width="6.5703125" style="21" customWidth="1"/>
    <col min="4989" max="4993" width="14.7109375" style="21" customWidth="1"/>
    <col min="4994" max="4994" width="5.7109375" style="21" customWidth="1"/>
    <col min="4995" max="4995" width="14.7109375" style="21" customWidth="1"/>
    <col min="4996" max="5242" width="9.140625" style="21"/>
    <col min="5243" max="5243" width="29.7109375" style="21" customWidth="1"/>
    <col min="5244" max="5244" width="6.5703125" style="21" customWidth="1"/>
    <col min="5245" max="5249" width="14.7109375" style="21" customWidth="1"/>
    <col min="5250" max="5250" width="5.7109375" style="21" customWidth="1"/>
    <col min="5251" max="5251" width="14.7109375" style="21" customWidth="1"/>
    <col min="5252" max="5498" width="9.140625" style="21"/>
    <col min="5499" max="5499" width="29.7109375" style="21" customWidth="1"/>
    <col min="5500" max="5500" width="6.5703125" style="21" customWidth="1"/>
    <col min="5501" max="5505" width="14.7109375" style="21" customWidth="1"/>
    <col min="5506" max="5506" width="5.7109375" style="21" customWidth="1"/>
    <col min="5507" max="5507" width="14.7109375" style="21" customWidth="1"/>
    <col min="5508" max="5754" width="9.140625" style="21"/>
    <col min="5755" max="5755" width="29.7109375" style="21" customWidth="1"/>
    <col min="5756" max="5756" width="6.5703125" style="21" customWidth="1"/>
    <col min="5757" max="5761" width="14.7109375" style="21" customWidth="1"/>
    <col min="5762" max="5762" width="5.7109375" style="21" customWidth="1"/>
    <col min="5763" max="5763" width="14.7109375" style="21" customWidth="1"/>
    <col min="5764" max="6010" width="9.140625" style="21"/>
    <col min="6011" max="6011" width="29.7109375" style="21" customWidth="1"/>
    <col min="6012" max="6012" width="6.5703125" style="21" customWidth="1"/>
    <col min="6013" max="6017" width="14.7109375" style="21" customWidth="1"/>
    <col min="6018" max="6018" width="5.7109375" style="21" customWidth="1"/>
    <col min="6019" max="6019" width="14.7109375" style="21" customWidth="1"/>
    <col min="6020" max="6266" width="9.140625" style="21"/>
    <col min="6267" max="6267" width="29.7109375" style="21" customWidth="1"/>
    <col min="6268" max="6268" width="6.5703125" style="21" customWidth="1"/>
    <col min="6269" max="6273" width="14.7109375" style="21" customWidth="1"/>
    <col min="6274" max="6274" width="5.7109375" style="21" customWidth="1"/>
    <col min="6275" max="6275" width="14.7109375" style="21" customWidth="1"/>
    <col min="6276" max="6522" width="9.140625" style="21"/>
    <col min="6523" max="6523" width="29.7109375" style="21" customWidth="1"/>
    <col min="6524" max="6524" width="6.5703125" style="21" customWidth="1"/>
    <col min="6525" max="6529" width="14.7109375" style="21" customWidth="1"/>
    <col min="6530" max="6530" width="5.7109375" style="21" customWidth="1"/>
    <col min="6531" max="6531" width="14.7109375" style="21" customWidth="1"/>
    <col min="6532" max="6778" width="9.140625" style="21"/>
    <col min="6779" max="6779" width="29.7109375" style="21" customWidth="1"/>
    <col min="6780" max="6780" width="6.5703125" style="21" customWidth="1"/>
    <col min="6781" max="6785" width="14.7109375" style="21" customWidth="1"/>
    <col min="6786" max="6786" width="5.7109375" style="21" customWidth="1"/>
    <col min="6787" max="6787" width="14.7109375" style="21" customWidth="1"/>
    <col min="6788" max="7034" width="9.140625" style="21"/>
    <col min="7035" max="7035" width="29.7109375" style="21" customWidth="1"/>
    <col min="7036" max="7036" width="6.5703125" style="21" customWidth="1"/>
    <col min="7037" max="7041" width="14.7109375" style="21" customWidth="1"/>
    <col min="7042" max="7042" width="5.7109375" style="21" customWidth="1"/>
    <col min="7043" max="7043" width="14.7109375" style="21" customWidth="1"/>
    <col min="7044" max="7290" width="9.140625" style="21"/>
    <col min="7291" max="7291" width="29.7109375" style="21" customWidth="1"/>
    <col min="7292" max="7292" width="6.5703125" style="21" customWidth="1"/>
    <col min="7293" max="7297" width="14.7109375" style="21" customWidth="1"/>
    <col min="7298" max="7298" width="5.7109375" style="21" customWidth="1"/>
    <col min="7299" max="7299" width="14.7109375" style="21" customWidth="1"/>
    <col min="7300" max="7546" width="9.140625" style="21"/>
    <col min="7547" max="7547" width="29.7109375" style="21" customWidth="1"/>
    <col min="7548" max="7548" width="6.5703125" style="21" customWidth="1"/>
    <col min="7549" max="7553" width="14.7109375" style="21" customWidth="1"/>
    <col min="7554" max="7554" width="5.7109375" style="21" customWidth="1"/>
    <col min="7555" max="7555" width="14.7109375" style="21" customWidth="1"/>
    <col min="7556" max="7802" width="9.140625" style="21"/>
    <col min="7803" max="7803" width="29.7109375" style="21" customWidth="1"/>
    <col min="7804" max="7804" width="6.5703125" style="21" customWidth="1"/>
    <col min="7805" max="7809" width="14.7109375" style="21" customWidth="1"/>
    <col min="7810" max="7810" width="5.7109375" style="21" customWidth="1"/>
    <col min="7811" max="7811" width="14.7109375" style="21" customWidth="1"/>
    <col min="7812" max="8058" width="9.140625" style="21"/>
    <col min="8059" max="8059" width="29.7109375" style="21" customWidth="1"/>
    <col min="8060" max="8060" width="6.5703125" style="21" customWidth="1"/>
    <col min="8061" max="8065" width="14.7109375" style="21" customWidth="1"/>
    <col min="8066" max="8066" width="5.7109375" style="21" customWidth="1"/>
    <col min="8067" max="8067" width="14.7109375" style="21" customWidth="1"/>
    <col min="8068" max="8314" width="9.140625" style="21"/>
    <col min="8315" max="8315" width="29.7109375" style="21" customWidth="1"/>
    <col min="8316" max="8316" width="6.5703125" style="21" customWidth="1"/>
    <col min="8317" max="8321" width="14.7109375" style="21" customWidth="1"/>
    <col min="8322" max="8322" width="5.7109375" style="21" customWidth="1"/>
    <col min="8323" max="8323" width="14.7109375" style="21" customWidth="1"/>
    <col min="8324" max="8570" width="9.140625" style="21"/>
    <col min="8571" max="8571" width="29.7109375" style="21" customWidth="1"/>
    <col min="8572" max="8572" width="6.5703125" style="21" customWidth="1"/>
    <col min="8573" max="8577" width="14.7109375" style="21" customWidth="1"/>
    <col min="8578" max="8578" width="5.7109375" style="21" customWidth="1"/>
    <col min="8579" max="8579" width="14.7109375" style="21" customWidth="1"/>
    <col min="8580" max="8826" width="9.140625" style="21"/>
    <col min="8827" max="8827" width="29.7109375" style="21" customWidth="1"/>
    <col min="8828" max="8828" width="6.5703125" style="21" customWidth="1"/>
    <col min="8829" max="8833" width="14.7109375" style="21" customWidth="1"/>
    <col min="8834" max="8834" width="5.7109375" style="21" customWidth="1"/>
    <col min="8835" max="8835" width="14.7109375" style="21" customWidth="1"/>
    <col min="8836" max="9082" width="9.140625" style="21"/>
    <col min="9083" max="9083" width="29.7109375" style="21" customWidth="1"/>
    <col min="9084" max="9084" width="6.5703125" style="21" customWidth="1"/>
    <col min="9085" max="9089" width="14.7109375" style="21" customWidth="1"/>
    <col min="9090" max="9090" width="5.7109375" style="21" customWidth="1"/>
    <col min="9091" max="9091" width="14.7109375" style="21" customWidth="1"/>
    <col min="9092" max="9338" width="9.140625" style="21"/>
    <col min="9339" max="9339" width="29.7109375" style="21" customWidth="1"/>
    <col min="9340" max="9340" width="6.5703125" style="21" customWidth="1"/>
    <col min="9341" max="9345" width="14.7109375" style="21" customWidth="1"/>
    <col min="9346" max="9346" width="5.7109375" style="21" customWidth="1"/>
    <col min="9347" max="9347" width="14.7109375" style="21" customWidth="1"/>
    <col min="9348" max="9594" width="9.140625" style="21"/>
    <col min="9595" max="9595" width="29.7109375" style="21" customWidth="1"/>
    <col min="9596" max="9596" width="6.5703125" style="21" customWidth="1"/>
    <col min="9597" max="9601" width="14.7109375" style="21" customWidth="1"/>
    <col min="9602" max="9602" width="5.7109375" style="21" customWidth="1"/>
    <col min="9603" max="9603" width="14.7109375" style="21" customWidth="1"/>
    <col min="9604" max="9850" width="9.140625" style="21"/>
    <col min="9851" max="9851" width="29.7109375" style="21" customWidth="1"/>
    <col min="9852" max="9852" width="6.5703125" style="21" customWidth="1"/>
    <col min="9853" max="9857" width="14.7109375" style="21" customWidth="1"/>
    <col min="9858" max="9858" width="5.7109375" style="21" customWidth="1"/>
    <col min="9859" max="9859" width="14.7109375" style="21" customWidth="1"/>
    <col min="9860" max="10106" width="9.140625" style="21"/>
    <col min="10107" max="10107" width="29.7109375" style="21" customWidth="1"/>
    <col min="10108" max="10108" width="6.5703125" style="21" customWidth="1"/>
    <col min="10109" max="10113" width="14.7109375" style="21" customWidth="1"/>
    <col min="10114" max="10114" width="5.7109375" style="21" customWidth="1"/>
    <col min="10115" max="10115" width="14.7109375" style="21" customWidth="1"/>
    <col min="10116" max="10362" width="9.140625" style="21"/>
    <col min="10363" max="10363" width="29.7109375" style="21" customWidth="1"/>
    <col min="10364" max="10364" width="6.5703125" style="21" customWidth="1"/>
    <col min="10365" max="10369" width="14.7109375" style="21" customWidth="1"/>
    <col min="10370" max="10370" width="5.7109375" style="21" customWidth="1"/>
    <col min="10371" max="10371" width="14.7109375" style="21" customWidth="1"/>
    <col min="10372" max="10618" width="9.140625" style="21"/>
    <col min="10619" max="10619" width="29.7109375" style="21" customWidth="1"/>
    <col min="10620" max="10620" width="6.5703125" style="21" customWidth="1"/>
    <col min="10621" max="10625" width="14.7109375" style="21" customWidth="1"/>
    <col min="10626" max="10626" width="5.7109375" style="21" customWidth="1"/>
    <col min="10627" max="10627" width="14.7109375" style="21" customWidth="1"/>
    <col min="10628" max="10874" width="9.140625" style="21"/>
    <col min="10875" max="10875" width="29.7109375" style="21" customWidth="1"/>
    <col min="10876" max="10876" width="6.5703125" style="21" customWidth="1"/>
    <col min="10877" max="10881" width="14.7109375" style="21" customWidth="1"/>
    <col min="10882" max="10882" width="5.7109375" style="21" customWidth="1"/>
    <col min="10883" max="10883" width="14.7109375" style="21" customWidth="1"/>
    <col min="10884" max="11130" width="9.140625" style="21"/>
    <col min="11131" max="11131" width="29.7109375" style="21" customWidth="1"/>
    <col min="11132" max="11132" width="6.5703125" style="21" customWidth="1"/>
    <col min="11133" max="11137" width="14.7109375" style="21" customWidth="1"/>
    <col min="11138" max="11138" width="5.7109375" style="21" customWidth="1"/>
    <col min="11139" max="11139" width="14.7109375" style="21" customWidth="1"/>
    <col min="11140" max="11386" width="9.140625" style="21"/>
    <col min="11387" max="11387" width="29.7109375" style="21" customWidth="1"/>
    <col min="11388" max="11388" width="6.5703125" style="21" customWidth="1"/>
    <col min="11389" max="11393" width="14.7109375" style="21" customWidth="1"/>
    <col min="11394" max="11394" width="5.7109375" style="21" customWidth="1"/>
    <col min="11395" max="11395" width="14.7109375" style="21" customWidth="1"/>
    <col min="11396" max="11642" width="9.140625" style="21"/>
    <col min="11643" max="11643" width="29.7109375" style="21" customWidth="1"/>
    <col min="11644" max="11644" width="6.5703125" style="21" customWidth="1"/>
    <col min="11645" max="11649" width="14.7109375" style="21" customWidth="1"/>
    <col min="11650" max="11650" width="5.7109375" style="21" customWidth="1"/>
    <col min="11651" max="11651" width="14.7109375" style="21" customWidth="1"/>
    <col min="11652" max="11898" width="9.140625" style="21"/>
    <col min="11899" max="11899" width="29.7109375" style="21" customWidth="1"/>
    <col min="11900" max="11900" width="6.5703125" style="21" customWidth="1"/>
    <col min="11901" max="11905" width="14.7109375" style="21" customWidth="1"/>
    <col min="11906" max="11906" width="5.7109375" style="21" customWidth="1"/>
    <col min="11907" max="11907" width="14.7109375" style="21" customWidth="1"/>
    <col min="11908" max="12154" width="9.140625" style="21"/>
    <col min="12155" max="12155" width="29.7109375" style="21" customWidth="1"/>
    <col min="12156" max="12156" width="6.5703125" style="21" customWidth="1"/>
    <col min="12157" max="12161" width="14.7109375" style="21" customWidth="1"/>
    <col min="12162" max="12162" width="5.7109375" style="21" customWidth="1"/>
    <col min="12163" max="12163" width="14.7109375" style="21" customWidth="1"/>
    <col min="12164" max="12410" width="9.140625" style="21"/>
    <col min="12411" max="12411" width="29.7109375" style="21" customWidth="1"/>
    <col min="12412" max="12412" width="6.5703125" style="21" customWidth="1"/>
    <col min="12413" max="12417" width="14.7109375" style="21" customWidth="1"/>
    <col min="12418" max="12418" width="5.7109375" style="21" customWidth="1"/>
    <col min="12419" max="12419" width="14.7109375" style="21" customWidth="1"/>
    <col min="12420" max="12666" width="9.140625" style="21"/>
    <col min="12667" max="12667" width="29.7109375" style="21" customWidth="1"/>
    <col min="12668" max="12668" width="6.5703125" style="21" customWidth="1"/>
    <col min="12669" max="12673" width="14.7109375" style="21" customWidth="1"/>
    <col min="12674" max="12674" width="5.7109375" style="21" customWidth="1"/>
    <col min="12675" max="12675" width="14.7109375" style="21" customWidth="1"/>
    <col min="12676" max="12922" width="9.140625" style="21"/>
    <col min="12923" max="12923" width="29.7109375" style="21" customWidth="1"/>
    <col min="12924" max="12924" width="6.5703125" style="21" customWidth="1"/>
    <col min="12925" max="12929" width="14.7109375" style="21" customWidth="1"/>
    <col min="12930" max="12930" width="5.7109375" style="21" customWidth="1"/>
    <col min="12931" max="12931" width="14.7109375" style="21" customWidth="1"/>
    <col min="12932" max="13178" width="9.140625" style="21"/>
    <col min="13179" max="13179" width="29.7109375" style="21" customWidth="1"/>
    <col min="13180" max="13180" width="6.5703125" style="21" customWidth="1"/>
    <col min="13181" max="13185" width="14.7109375" style="21" customWidth="1"/>
    <col min="13186" max="13186" width="5.7109375" style="21" customWidth="1"/>
    <col min="13187" max="13187" width="14.7109375" style="21" customWidth="1"/>
    <col min="13188" max="13434" width="9.140625" style="21"/>
    <col min="13435" max="13435" width="29.7109375" style="21" customWidth="1"/>
    <col min="13436" max="13436" width="6.5703125" style="21" customWidth="1"/>
    <col min="13437" max="13441" width="14.7109375" style="21" customWidth="1"/>
    <col min="13442" max="13442" width="5.7109375" style="21" customWidth="1"/>
    <col min="13443" max="13443" width="14.7109375" style="21" customWidth="1"/>
    <col min="13444" max="13690" width="9.140625" style="21"/>
    <col min="13691" max="13691" width="29.7109375" style="21" customWidth="1"/>
    <col min="13692" max="13692" width="6.5703125" style="21" customWidth="1"/>
    <col min="13693" max="13697" width="14.7109375" style="21" customWidth="1"/>
    <col min="13698" max="13698" width="5.7109375" style="21" customWidth="1"/>
    <col min="13699" max="13699" width="14.7109375" style="21" customWidth="1"/>
    <col min="13700" max="13946" width="9.140625" style="21"/>
    <col min="13947" max="13947" width="29.7109375" style="21" customWidth="1"/>
    <col min="13948" max="13948" width="6.5703125" style="21" customWidth="1"/>
    <col min="13949" max="13953" width="14.7109375" style="21" customWidth="1"/>
    <col min="13954" max="13954" width="5.7109375" style="21" customWidth="1"/>
    <col min="13955" max="13955" width="14.7109375" style="21" customWidth="1"/>
    <col min="13956" max="14202" width="9.140625" style="21"/>
    <col min="14203" max="14203" width="29.7109375" style="21" customWidth="1"/>
    <col min="14204" max="14204" width="6.5703125" style="21" customWidth="1"/>
    <col min="14205" max="14209" width="14.7109375" style="21" customWidth="1"/>
    <col min="14210" max="14210" width="5.7109375" style="21" customWidth="1"/>
    <col min="14211" max="14211" width="14.7109375" style="21" customWidth="1"/>
    <col min="14212" max="14458" width="9.140625" style="21"/>
    <col min="14459" max="14459" width="29.7109375" style="21" customWidth="1"/>
    <col min="14460" max="14460" width="6.5703125" style="21" customWidth="1"/>
    <col min="14461" max="14465" width="14.7109375" style="21" customWidth="1"/>
    <col min="14466" max="14466" width="5.7109375" style="21" customWidth="1"/>
    <col min="14467" max="14467" width="14.7109375" style="21" customWidth="1"/>
    <col min="14468" max="14714" width="9.140625" style="21"/>
    <col min="14715" max="14715" width="29.7109375" style="21" customWidth="1"/>
    <col min="14716" max="14716" width="6.5703125" style="21" customWidth="1"/>
    <col min="14717" max="14721" width="14.7109375" style="21" customWidth="1"/>
    <col min="14722" max="14722" width="5.7109375" style="21" customWidth="1"/>
    <col min="14723" max="14723" width="14.7109375" style="21" customWidth="1"/>
    <col min="14724" max="14970" width="9.140625" style="21"/>
    <col min="14971" max="14971" width="29.7109375" style="21" customWidth="1"/>
    <col min="14972" max="14972" width="6.5703125" style="21" customWidth="1"/>
    <col min="14973" max="14977" width="14.7109375" style="21" customWidth="1"/>
    <col min="14978" max="14978" width="5.7109375" style="21" customWidth="1"/>
    <col min="14979" max="14979" width="14.7109375" style="21" customWidth="1"/>
    <col min="14980" max="15226" width="9.140625" style="21"/>
    <col min="15227" max="15227" width="29.7109375" style="21" customWidth="1"/>
    <col min="15228" max="15228" width="6.5703125" style="21" customWidth="1"/>
    <col min="15229" max="15233" width="14.7109375" style="21" customWidth="1"/>
    <col min="15234" max="15234" width="5.7109375" style="21" customWidth="1"/>
    <col min="15235" max="15235" width="14.7109375" style="21" customWidth="1"/>
    <col min="15236" max="15482" width="9.140625" style="21"/>
    <col min="15483" max="15483" width="29.7109375" style="21" customWidth="1"/>
    <col min="15484" max="15484" width="6.5703125" style="21" customWidth="1"/>
    <col min="15485" max="15489" width="14.7109375" style="21" customWidth="1"/>
    <col min="15490" max="15490" width="5.7109375" style="21" customWidth="1"/>
    <col min="15491" max="15491" width="14.7109375" style="21" customWidth="1"/>
    <col min="15492" max="15738" width="9.140625" style="21"/>
    <col min="15739" max="15739" width="29.7109375" style="21" customWidth="1"/>
    <col min="15740" max="15740" width="6.5703125" style="21" customWidth="1"/>
    <col min="15741" max="15745" width="14.7109375" style="21" customWidth="1"/>
    <col min="15746" max="15746" width="5.7109375" style="21" customWidth="1"/>
    <col min="15747" max="15747" width="14.7109375" style="21" customWidth="1"/>
    <col min="15748" max="16384" width="9.140625" style="21"/>
  </cols>
  <sheetData>
    <row r="1" spans="1:8" ht="15" customHeight="1" x14ac:dyDescent="0.2">
      <c r="A1" s="30" t="s">
        <v>75</v>
      </c>
      <c r="B1" s="31"/>
      <c r="C1" s="31"/>
      <c r="D1" s="31"/>
      <c r="E1" s="31"/>
      <c r="F1" s="31"/>
      <c r="G1" s="31"/>
      <c r="H1" s="31"/>
    </row>
    <row r="2" spans="1:8" s="22" customFormat="1" ht="15" customHeight="1" x14ac:dyDescent="0.2">
      <c r="A2" s="23"/>
      <c r="B2" s="32" t="s">
        <v>71</v>
      </c>
      <c r="C2" s="32"/>
      <c r="D2" s="32"/>
      <c r="E2" s="32"/>
      <c r="F2" s="32"/>
      <c r="G2" s="32"/>
      <c r="H2" s="32"/>
    </row>
    <row r="3" spans="1:8" s="20" customFormat="1" ht="27" customHeight="1" x14ac:dyDescent="0.2">
      <c r="A3" s="24"/>
      <c r="B3" s="25" t="s">
        <v>57</v>
      </c>
      <c r="C3" s="25"/>
      <c r="D3" s="25" t="s">
        <v>73</v>
      </c>
      <c r="E3" s="25"/>
      <c r="F3" s="25" t="s">
        <v>58</v>
      </c>
      <c r="G3" s="25"/>
      <c r="H3" s="25" t="s">
        <v>72</v>
      </c>
    </row>
    <row r="4" spans="1:8" s="20" customFormat="1" ht="15" customHeight="1" x14ac:dyDescent="0.2">
      <c r="A4" s="28"/>
      <c r="B4" s="29" t="s">
        <v>74</v>
      </c>
      <c r="C4" s="29"/>
      <c r="D4" s="29" t="s">
        <v>74</v>
      </c>
      <c r="E4" s="29"/>
      <c r="F4" s="29" t="s">
        <v>74</v>
      </c>
      <c r="G4" s="29"/>
      <c r="H4" s="29" t="s">
        <v>74</v>
      </c>
    </row>
    <row r="5" spans="1:8" ht="15" customHeight="1" x14ac:dyDescent="0.2">
      <c r="A5" s="23" t="s">
        <v>59</v>
      </c>
      <c r="B5" s="26">
        <v>13.653846153846153</v>
      </c>
      <c r="C5" s="26"/>
      <c r="D5" s="26">
        <v>28.076923076923077</v>
      </c>
      <c r="E5" s="26"/>
      <c r="F5" s="26">
        <v>38.461538461538467</v>
      </c>
      <c r="G5" s="26"/>
      <c r="H5" s="26">
        <v>19.807692307692307</v>
      </c>
    </row>
    <row r="6" spans="1:8" ht="15" customHeight="1" x14ac:dyDescent="0.2">
      <c r="A6" s="23" t="s">
        <v>60</v>
      </c>
      <c r="B6" s="26">
        <v>17.115384615384617</v>
      </c>
      <c r="C6" s="26"/>
      <c r="D6" s="26">
        <v>24.615384615384617</v>
      </c>
      <c r="E6" s="26"/>
      <c r="F6" s="26">
        <v>32.884615384615387</v>
      </c>
      <c r="G6" s="26"/>
      <c r="H6" s="26">
        <v>25.192307692307693</v>
      </c>
    </row>
    <row r="7" spans="1:8" ht="15" customHeight="1" x14ac:dyDescent="0.2">
      <c r="A7" s="23" t="s">
        <v>61</v>
      </c>
      <c r="B7" s="26">
        <v>12.884615384615383</v>
      </c>
      <c r="C7" s="26"/>
      <c r="D7" s="26">
        <v>22.5</v>
      </c>
      <c r="E7" s="26"/>
      <c r="F7" s="26">
        <v>34.42307692307692</v>
      </c>
      <c r="G7" s="26"/>
      <c r="H7" s="26">
        <v>30.19230769230769</v>
      </c>
    </row>
    <row r="8" spans="1:8" ht="15" customHeight="1" x14ac:dyDescent="0.2">
      <c r="A8" s="23" t="s">
        <v>62</v>
      </c>
      <c r="B8" s="26">
        <v>27.884615384615387</v>
      </c>
      <c r="C8" s="26"/>
      <c r="D8" s="26">
        <v>26.346153846153847</v>
      </c>
      <c r="E8" s="26"/>
      <c r="F8" s="26">
        <v>14.038461538461538</v>
      </c>
      <c r="G8" s="26"/>
      <c r="H8" s="26">
        <v>31.92307692307692</v>
      </c>
    </row>
    <row r="9" spans="1:8" ht="15" customHeight="1" x14ac:dyDescent="0.2">
      <c r="A9" s="23" t="s">
        <v>63</v>
      </c>
      <c r="B9" s="26">
        <v>28.653846153846153</v>
      </c>
      <c r="C9" s="26"/>
      <c r="D9" s="26">
        <v>32.884615384615387</v>
      </c>
      <c r="E9" s="26"/>
      <c r="F9" s="26">
        <v>14.038461538461538</v>
      </c>
      <c r="G9" s="26"/>
      <c r="H9" s="26">
        <v>24.423076923076923</v>
      </c>
    </row>
    <row r="10" spans="1:8" ht="15" customHeight="1" x14ac:dyDescent="0.2">
      <c r="A10" s="23" t="s">
        <v>64</v>
      </c>
      <c r="B10" s="26">
        <v>28.076923076923077</v>
      </c>
      <c r="C10" s="26"/>
      <c r="D10" s="26">
        <v>22.115384615384613</v>
      </c>
      <c r="E10" s="26"/>
      <c r="F10" s="26">
        <v>15.576923076923077</v>
      </c>
      <c r="G10" s="26"/>
      <c r="H10" s="26">
        <v>34.03846153846154</v>
      </c>
    </row>
    <row r="11" spans="1:8" ht="15" customHeight="1" x14ac:dyDescent="0.2">
      <c r="A11" s="23" t="s">
        <v>65</v>
      </c>
      <c r="B11" s="26">
        <v>15.769230769230768</v>
      </c>
      <c r="C11" s="26"/>
      <c r="D11" s="26">
        <v>27.500000000000004</v>
      </c>
      <c r="E11" s="26"/>
      <c r="F11" s="26">
        <v>27.500000000000004</v>
      </c>
      <c r="G11" s="26"/>
      <c r="H11" s="26">
        <v>29.03846153846154</v>
      </c>
    </row>
    <row r="12" spans="1:8" ht="15" customHeight="1" x14ac:dyDescent="0.2">
      <c r="A12" s="23" t="s">
        <v>66</v>
      </c>
      <c r="B12" s="26">
        <v>13.26923076923077</v>
      </c>
      <c r="C12" s="26"/>
      <c r="D12" s="26">
        <v>24.03846153846154</v>
      </c>
      <c r="E12" s="26"/>
      <c r="F12" s="26">
        <v>33.46153846153846</v>
      </c>
      <c r="G12" s="26"/>
      <c r="H12" s="26">
        <v>29.230769230769234</v>
      </c>
    </row>
    <row r="13" spans="1:8" ht="15" customHeight="1" x14ac:dyDescent="0.2">
      <c r="A13" s="23" t="s">
        <v>67</v>
      </c>
      <c r="B13" s="26">
        <v>22.884615384615383</v>
      </c>
      <c r="C13" s="26"/>
      <c r="D13" s="26">
        <v>22.692307692307693</v>
      </c>
      <c r="E13" s="26"/>
      <c r="F13" s="26">
        <v>20.192307692307693</v>
      </c>
      <c r="G13" s="26"/>
      <c r="H13" s="26">
        <v>34.230769230769234</v>
      </c>
    </row>
    <row r="14" spans="1:8" ht="15" customHeight="1" x14ac:dyDescent="0.2">
      <c r="A14" s="23" t="s">
        <v>68</v>
      </c>
      <c r="B14" s="26">
        <v>19.807692307692307</v>
      </c>
      <c r="C14" s="26"/>
      <c r="D14" s="26">
        <v>24.807692307692307</v>
      </c>
      <c r="E14" s="26"/>
      <c r="F14" s="26">
        <v>15.769230769230768</v>
      </c>
      <c r="G14" s="26"/>
      <c r="H14" s="26">
        <v>39.615384615384613</v>
      </c>
    </row>
    <row r="15" spans="1:8" ht="15" customHeight="1" x14ac:dyDescent="0.2">
      <c r="A15" s="23" t="s">
        <v>69</v>
      </c>
      <c r="B15" s="26">
        <v>13.26923076923077</v>
      </c>
      <c r="C15" s="26"/>
      <c r="D15" s="26">
        <v>32.884615384615387</v>
      </c>
      <c r="E15" s="26"/>
      <c r="F15" s="26">
        <v>22.30769230769231</v>
      </c>
      <c r="G15" s="26"/>
      <c r="H15" s="26">
        <v>31.538461538461537</v>
      </c>
    </row>
    <row r="16" spans="1:8" ht="15" customHeight="1" x14ac:dyDescent="0.2">
      <c r="A16" s="24" t="s">
        <v>70</v>
      </c>
      <c r="B16" s="27">
        <v>19.423076923076923</v>
      </c>
      <c r="C16" s="27"/>
      <c r="D16" s="27">
        <v>22.5</v>
      </c>
      <c r="E16" s="27"/>
      <c r="F16" s="27">
        <v>21.923076923076923</v>
      </c>
      <c r="G16" s="27"/>
      <c r="H16" s="27">
        <v>35.96153846153846</v>
      </c>
    </row>
  </sheetData>
  <mergeCells count="2">
    <mergeCell ref="A1:H1"/>
    <mergeCell ref="B2:H2"/>
  </mergeCells>
  <pageMargins left="0" right="0" top="0.59055118110236227" bottom="0.9842519685039370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M3:O9"/>
  <sheetViews>
    <sheetView workbookViewId="0">
      <selection activeCell="C34" sqref="C34"/>
    </sheetView>
  </sheetViews>
  <sheetFormatPr defaultRowHeight="15" x14ac:dyDescent="0.25"/>
  <cols>
    <col min="1" max="1" width="46.7109375" customWidth="1"/>
  </cols>
  <sheetData>
    <row r="3" spans="13:15" x14ac:dyDescent="0.25">
      <c r="N3" t="s">
        <v>8</v>
      </c>
    </row>
    <row r="4" spans="13:15" x14ac:dyDescent="0.25">
      <c r="M4" t="s">
        <v>18</v>
      </c>
      <c r="N4" s="1">
        <v>112300</v>
      </c>
      <c r="O4" s="3">
        <f>N4/$N$9</f>
        <v>0.29809068008738332</v>
      </c>
    </row>
    <row r="5" spans="13:15" x14ac:dyDescent="0.25">
      <c r="M5" t="s">
        <v>1</v>
      </c>
      <c r="N5" s="1">
        <v>9316</v>
      </c>
      <c r="O5" s="3">
        <f t="shared" ref="O5:O9" si="0">N5/$N$9</f>
        <v>2.4728519819181324E-2</v>
      </c>
    </row>
    <row r="6" spans="13:15" x14ac:dyDescent="0.25">
      <c r="M6" t="s">
        <v>19</v>
      </c>
      <c r="N6" s="1">
        <v>102965</v>
      </c>
      <c r="O6" s="3">
        <f t="shared" si="0"/>
        <v>0.27331172640425133</v>
      </c>
    </row>
    <row r="7" spans="13:15" x14ac:dyDescent="0.25">
      <c r="M7" t="s">
        <v>20</v>
      </c>
      <c r="N7" s="1">
        <v>101547</v>
      </c>
      <c r="O7" s="3">
        <f t="shared" si="0"/>
        <v>0.26954776750519599</v>
      </c>
    </row>
    <row r="8" spans="13:15" x14ac:dyDescent="0.25">
      <c r="M8" t="s">
        <v>21</v>
      </c>
      <c r="N8" s="1">
        <v>50603</v>
      </c>
      <c r="O8" s="3">
        <f t="shared" si="0"/>
        <v>0.13432130618398805</v>
      </c>
    </row>
    <row r="9" spans="13:15" x14ac:dyDescent="0.25">
      <c r="M9" t="s">
        <v>0</v>
      </c>
      <c r="N9" s="1">
        <v>376731</v>
      </c>
      <c r="O9" s="3">
        <f t="shared" si="0"/>
        <v>1</v>
      </c>
    </row>
  </sheetData>
  <pageMargins left="0.7" right="0.7" top="0.75" bottom="0.75" header="0.3" footer="0.3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L1:T35"/>
  <sheetViews>
    <sheetView workbookViewId="0">
      <selection activeCell="G34" sqref="G34"/>
    </sheetView>
  </sheetViews>
  <sheetFormatPr defaultRowHeight="15" x14ac:dyDescent="0.25"/>
  <cols>
    <col min="1" max="1" width="49.7109375" customWidth="1"/>
    <col min="2" max="2" width="4.42578125" customWidth="1"/>
  </cols>
  <sheetData>
    <row r="1" spans="12:19" ht="15" customHeight="1" x14ac:dyDescent="0.25"/>
    <row r="2" spans="12:19" ht="15" customHeight="1" x14ac:dyDescent="0.25"/>
    <row r="3" spans="12:19" ht="15" customHeight="1" x14ac:dyDescent="0.25"/>
    <row r="4" spans="12:19" ht="15" customHeight="1" x14ac:dyDescent="0.25"/>
    <row r="5" spans="12:19" ht="15" customHeight="1" x14ac:dyDescent="0.25">
      <c r="M5" t="s">
        <v>14</v>
      </c>
    </row>
    <row r="6" spans="12:19" ht="15" customHeight="1" x14ac:dyDescent="0.25">
      <c r="L6" t="s">
        <v>56</v>
      </c>
      <c r="M6" s="17">
        <f>S35</f>
        <v>42.088318295639731</v>
      </c>
      <c r="O6" s="7"/>
      <c r="P6" s="3"/>
      <c r="S6" s="3"/>
    </row>
    <row r="7" spans="12:19" ht="15" customHeight="1" x14ac:dyDescent="0.25">
      <c r="L7" t="s">
        <v>18</v>
      </c>
      <c r="M7" s="7">
        <v>25.618962578131345</v>
      </c>
      <c r="O7" s="7"/>
      <c r="P7" s="3"/>
      <c r="S7" s="3"/>
    </row>
    <row r="8" spans="12:19" ht="15" customHeight="1" x14ac:dyDescent="0.25">
      <c r="L8" t="s">
        <v>21</v>
      </c>
      <c r="M8" s="7">
        <v>33.003708281829418</v>
      </c>
      <c r="O8" s="7"/>
      <c r="P8" s="3"/>
      <c r="S8" s="3"/>
    </row>
    <row r="9" spans="12:19" ht="15" customHeight="1" x14ac:dyDescent="0.25">
      <c r="L9" t="s">
        <v>20</v>
      </c>
      <c r="M9" s="7">
        <v>53.636981645139358</v>
      </c>
      <c r="O9" s="7"/>
      <c r="P9" s="3"/>
      <c r="S9" s="3"/>
    </row>
    <row r="10" spans="12:19" ht="15" customHeight="1" x14ac:dyDescent="0.25">
      <c r="L10" t="s">
        <v>1</v>
      </c>
      <c r="M10" s="7">
        <v>58.548914659530183</v>
      </c>
      <c r="O10" s="7"/>
      <c r="P10" s="3"/>
      <c r="S10" s="3"/>
    </row>
    <row r="11" spans="12:19" ht="15" customHeight="1" x14ac:dyDescent="0.25">
      <c r="L11" t="s">
        <v>19</v>
      </c>
      <c r="M11" s="7">
        <v>59.602823777792437</v>
      </c>
      <c r="O11" s="7"/>
      <c r="P11" s="3"/>
      <c r="S11" s="3"/>
    </row>
    <row r="12" spans="12:19" ht="15" customHeight="1" x14ac:dyDescent="0.25"/>
    <row r="13" spans="12:19" ht="15" customHeight="1" x14ac:dyDescent="0.25"/>
    <row r="14" spans="12:19" ht="15" customHeight="1" x14ac:dyDescent="0.25"/>
    <row r="15" spans="12:19" ht="15" customHeight="1" x14ac:dyDescent="0.25"/>
    <row r="16" spans="12:19" ht="15" customHeight="1" x14ac:dyDescent="0.25"/>
    <row r="27" spans="13:20" x14ac:dyDescent="0.25">
      <c r="M27" s="18"/>
      <c r="N27" s="19" t="s">
        <v>18</v>
      </c>
      <c r="O27" s="19" t="s">
        <v>1</v>
      </c>
      <c r="P27" s="19" t="s">
        <v>19</v>
      </c>
      <c r="Q27" s="19" t="s">
        <v>20</v>
      </c>
      <c r="R27" s="19" t="s">
        <v>21</v>
      </c>
      <c r="S27" s="19" t="s">
        <v>0</v>
      </c>
      <c r="T27" s="15"/>
    </row>
    <row r="28" spans="13:20" x14ac:dyDescent="0.25">
      <c r="M28" s="18" t="s">
        <v>7</v>
      </c>
      <c r="N28" s="18"/>
      <c r="O28" s="18"/>
      <c r="P28" s="18"/>
      <c r="Q28" s="18"/>
      <c r="R28" s="18"/>
      <c r="S28" s="18"/>
    </row>
    <row r="29" spans="13:20" x14ac:dyDescent="0.25">
      <c r="M29" s="18" t="s">
        <v>8</v>
      </c>
      <c r="N29" s="18">
        <v>112300</v>
      </c>
      <c r="O29" s="18">
        <v>9316</v>
      </c>
      <c r="P29" s="18">
        <v>102965</v>
      </c>
      <c r="Q29" s="18">
        <v>101547</v>
      </c>
      <c r="R29" s="18">
        <v>50603</v>
      </c>
      <c r="S29" s="18">
        <v>376731</v>
      </c>
    </row>
    <row r="30" spans="13:20" x14ac:dyDescent="0.25">
      <c r="M30" s="18" t="s">
        <v>9</v>
      </c>
      <c r="N30" s="18">
        <v>105950</v>
      </c>
      <c r="O30" s="18">
        <v>8501</v>
      </c>
      <c r="P30" s="18">
        <v>29852</v>
      </c>
      <c r="Q30" s="18">
        <v>81959</v>
      </c>
      <c r="R30" s="18">
        <v>22669</v>
      </c>
      <c r="S30" s="18">
        <v>248931</v>
      </c>
    </row>
    <row r="31" spans="13:20" x14ac:dyDescent="0.25">
      <c r="M31" s="19" t="s">
        <v>10</v>
      </c>
      <c r="N31" s="19">
        <v>36957</v>
      </c>
      <c r="O31" s="19">
        <v>3363</v>
      </c>
      <c r="P31" s="19">
        <v>15157</v>
      </c>
      <c r="Q31" s="19">
        <v>33833</v>
      </c>
      <c r="R31" s="19">
        <v>11326</v>
      </c>
      <c r="S31" s="19">
        <v>100636</v>
      </c>
    </row>
    <row r="32" spans="13:20" hidden="1" x14ac:dyDescent="0.25">
      <c r="M32" s="18" t="s">
        <v>11</v>
      </c>
      <c r="N32" s="18"/>
      <c r="O32" s="18"/>
      <c r="P32" s="18"/>
      <c r="Q32" s="18"/>
      <c r="R32" s="18"/>
      <c r="S32" s="18"/>
    </row>
    <row r="33" spans="13:19" hidden="1" x14ac:dyDescent="0.25">
      <c r="M33" s="18" t="s">
        <v>12</v>
      </c>
      <c r="N33" s="18">
        <v>27489</v>
      </c>
      <c r="O33" s="18">
        <v>1394</v>
      </c>
      <c r="P33" s="18">
        <v>6123</v>
      </c>
      <c r="Q33" s="18">
        <v>15686</v>
      </c>
      <c r="R33" s="18">
        <v>7589</v>
      </c>
      <c r="S33" s="18">
        <v>58281</v>
      </c>
    </row>
    <row r="34" spans="13:19" x14ac:dyDescent="0.25">
      <c r="M34" s="19" t="s">
        <v>13</v>
      </c>
      <c r="N34" s="19">
        <v>9468</v>
      </c>
      <c r="O34" s="19">
        <v>1969</v>
      </c>
      <c r="P34" s="19">
        <v>9034</v>
      </c>
      <c r="Q34" s="19">
        <v>18147</v>
      </c>
      <c r="R34" s="19">
        <v>3738</v>
      </c>
      <c r="S34" s="19">
        <v>42356</v>
      </c>
    </row>
    <row r="35" spans="13:19" x14ac:dyDescent="0.25">
      <c r="N35" s="16">
        <f>SUM(N34/N31)*100</f>
        <v>25.618962578131345</v>
      </c>
      <c r="O35" s="16">
        <f t="shared" ref="O35:S35" si="0">SUM(O34/O31)*100</f>
        <v>58.548914659530183</v>
      </c>
      <c r="P35" s="7">
        <f t="shared" si="0"/>
        <v>59.602823777792437</v>
      </c>
      <c r="Q35" s="7">
        <f t="shared" si="0"/>
        <v>53.636981645139358</v>
      </c>
      <c r="R35" s="7">
        <f t="shared" si="0"/>
        <v>33.003708281829418</v>
      </c>
      <c r="S35" s="17">
        <f t="shared" si="0"/>
        <v>42.088318295639731</v>
      </c>
    </row>
  </sheetData>
  <sortState xmlns:xlrd2="http://schemas.microsoft.com/office/spreadsheetml/2017/richdata2" ref="L6:M11">
    <sortCondition ref="M6:M11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Bus Demog</vt:lpstr>
      <vt:lpstr>Bus Surveys</vt:lpstr>
      <vt:lpstr>Financial Sector</vt:lpstr>
      <vt:lpstr>Table 2.1</vt:lpstr>
      <vt:lpstr>P-INTSS2018-2020TBL3.2</vt:lpstr>
      <vt:lpstr>Figure 2.4 old</vt:lpstr>
      <vt:lpstr>Figure 2.7 old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2019-12-16T14:28:41Z</cp:lastPrinted>
  <dcterms:created xsi:type="dcterms:W3CDTF">2013-09-09T14:11:09Z</dcterms:created>
  <dcterms:modified xsi:type="dcterms:W3CDTF">2022-04-08T10:19:44Z</dcterms:modified>
</cp:coreProperties>
</file>